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bpad\Budžeta_attīstības_nodaļa\BUDZETI\BUDZETS_2021\Prioritārie pasākumi\1_Info_ziņojums_iesniegšanai_MK\"/>
    </mc:Choice>
  </mc:AlternateContent>
  <bookViews>
    <workbookView xWindow="0" yWindow="0" windowWidth="25200" windowHeight="11835"/>
  </bookViews>
  <sheets>
    <sheet name="Saraksts " sheetId="2" r:id="rId1"/>
  </sheets>
  <definedNames>
    <definedName name="_xlnm._FilterDatabase" localSheetId="0" hidden="1">'Saraksts '!$D$1:$D$409</definedName>
    <definedName name="_xlnm.Print_Titles" localSheetId="0">'Saraksts '!$7:$9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2" l="1"/>
  <c r="H52" i="2"/>
  <c r="I52" i="2"/>
  <c r="J52" i="2"/>
  <c r="F52" i="2"/>
  <c r="J287" i="2" l="1"/>
  <c r="I287" i="2"/>
  <c r="G287" i="2"/>
  <c r="H287" i="2"/>
  <c r="F287" i="2"/>
  <c r="I249" i="2" l="1"/>
  <c r="G184" i="2" l="1"/>
  <c r="H184" i="2"/>
  <c r="I184" i="2"/>
  <c r="J184" i="2"/>
  <c r="G53" i="2"/>
  <c r="H53" i="2"/>
  <c r="I53" i="2"/>
  <c r="J53" i="2"/>
  <c r="F184" i="2" l="1"/>
  <c r="G126" i="2" l="1"/>
  <c r="H126" i="2"/>
  <c r="I126" i="2"/>
  <c r="J126" i="2"/>
  <c r="F126" i="2"/>
  <c r="G58" i="2"/>
  <c r="H58" i="2"/>
  <c r="I58" i="2"/>
  <c r="J58" i="2"/>
  <c r="F58" i="2"/>
  <c r="F245" i="2" l="1"/>
  <c r="G270" i="2" l="1"/>
  <c r="H270" i="2"/>
  <c r="I270" i="2"/>
  <c r="J270" i="2"/>
  <c r="F270" i="2"/>
  <c r="G267" i="2"/>
  <c r="H267" i="2"/>
  <c r="I267" i="2"/>
  <c r="J267" i="2"/>
  <c r="F267" i="2"/>
  <c r="G263" i="2"/>
  <c r="H263" i="2"/>
  <c r="I263" i="2"/>
  <c r="J263" i="2"/>
  <c r="F263" i="2"/>
  <c r="G260" i="2"/>
  <c r="H260" i="2"/>
  <c r="I260" i="2"/>
  <c r="J260" i="2"/>
  <c r="F260" i="2"/>
  <c r="G256" i="2"/>
  <c r="H256" i="2"/>
  <c r="I256" i="2"/>
  <c r="J256" i="2"/>
  <c r="F256" i="2"/>
  <c r="G252" i="2"/>
  <c r="H252" i="2"/>
  <c r="I252" i="2"/>
  <c r="J252" i="2"/>
  <c r="F252" i="2"/>
  <c r="G249" i="2"/>
  <c r="H249" i="2"/>
  <c r="J249" i="2"/>
  <c r="F249" i="2"/>
  <c r="G245" i="2"/>
  <c r="H245" i="2"/>
  <c r="I245" i="2"/>
  <c r="J245" i="2"/>
  <c r="J244" i="2" l="1"/>
  <c r="F244" i="2"/>
  <c r="I244" i="2"/>
  <c r="H244" i="2"/>
  <c r="G244" i="2"/>
  <c r="G372" i="2"/>
  <c r="H372" i="2"/>
  <c r="I372" i="2"/>
  <c r="J372" i="2"/>
  <c r="F372" i="2"/>
  <c r="G369" i="2"/>
  <c r="H369" i="2"/>
  <c r="I369" i="2"/>
  <c r="J369" i="2"/>
  <c r="F369" i="2"/>
  <c r="F351" i="2"/>
  <c r="G364" i="2"/>
  <c r="H364" i="2"/>
  <c r="I364" i="2"/>
  <c r="J364" i="2"/>
  <c r="G352" i="2"/>
  <c r="H352" i="2"/>
  <c r="I352" i="2"/>
  <c r="J352" i="2"/>
  <c r="F364" i="2"/>
  <c r="F352" i="2"/>
  <c r="G381" i="2"/>
  <c r="H381" i="2"/>
  <c r="I381" i="2"/>
  <c r="J381" i="2"/>
  <c r="F381" i="2"/>
  <c r="G349" i="2"/>
  <c r="H349" i="2"/>
  <c r="I349" i="2"/>
  <c r="J349" i="2"/>
  <c r="F349" i="2"/>
  <c r="G337" i="2"/>
  <c r="H337" i="2"/>
  <c r="I337" i="2"/>
  <c r="J337" i="2"/>
  <c r="F337" i="2"/>
  <c r="F333" i="2"/>
  <c r="G333" i="2"/>
  <c r="H333" i="2"/>
  <c r="I333" i="2"/>
  <c r="J333" i="2"/>
  <c r="G330" i="2"/>
  <c r="H330" i="2"/>
  <c r="H320" i="2" s="1"/>
  <c r="I330" i="2"/>
  <c r="J330" i="2"/>
  <c r="F330" i="2"/>
  <c r="G321" i="2"/>
  <c r="G320" i="2" s="1"/>
  <c r="H321" i="2"/>
  <c r="I321" i="2"/>
  <c r="J321" i="2"/>
  <c r="F321" i="2"/>
  <c r="G310" i="2"/>
  <c r="H310" i="2"/>
  <c r="H309" i="2" s="1"/>
  <c r="I310" i="2"/>
  <c r="J310" i="2"/>
  <c r="J309" i="2" s="1"/>
  <c r="F310" i="2"/>
  <c r="G309" i="2"/>
  <c r="I309" i="2"/>
  <c r="F309" i="2"/>
  <c r="F226" i="2"/>
  <c r="G209" i="2"/>
  <c r="H209" i="2"/>
  <c r="I209" i="2"/>
  <c r="J209" i="2"/>
  <c r="F209" i="2"/>
  <c r="G205" i="2"/>
  <c r="H205" i="2"/>
  <c r="I205" i="2"/>
  <c r="J205" i="2"/>
  <c r="F205" i="2"/>
  <c r="G196" i="2"/>
  <c r="H196" i="2"/>
  <c r="I196" i="2"/>
  <c r="J196" i="2"/>
  <c r="F196" i="2"/>
  <c r="G189" i="2"/>
  <c r="H189" i="2"/>
  <c r="I189" i="2"/>
  <c r="J189" i="2"/>
  <c r="F189" i="2"/>
  <c r="G173" i="2"/>
  <c r="H173" i="2"/>
  <c r="I173" i="2"/>
  <c r="J173" i="2"/>
  <c r="F173" i="2"/>
  <c r="G167" i="2"/>
  <c r="H167" i="2"/>
  <c r="I167" i="2"/>
  <c r="J167" i="2"/>
  <c r="F167" i="2"/>
  <c r="G150" i="2"/>
  <c r="H150" i="2"/>
  <c r="I150" i="2"/>
  <c r="J150" i="2"/>
  <c r="F150" i="2"/>
  <c r="G103" i="2"/>
  <c r="H103" i="2"/>
  <c r="I103" i="2"/>
  <c r="J103" i="2"/>
  <c r="F103" i="2"/>
  <c r="G96" i="2"/>
  <c r="H96" i="2"/>
  <c r="I96" i="2"/>
  <c r="J96" i="2"/>
  <c r="F96" i="2"/>
  <c r="G91" i="2"/>
  <c r="H91" i="2"/>
  <c r="I91" i="2"/>
  <c r="J91" i="2"/>
  <c r="F91" i="2"/>
  <c r="G74" i="2"/>
  <c r="H74" i="2"/>
  <c r="I74" i="2"/>
  <c r="J74" i="2"/>
  <c r="F74" i="2"/>
  <c r="G70" i="2"/>
  <c r="H70" i="2"/>
  <c r="I70" i="2"/>
  <c r="J70" i="2"/>
  <c r="F70" i="2"/>
  <c r="F53" i="2"/>
  <c r="G46" i="2"/>
  <c r="H46" i="2"/>
  <c r="I46" i="2"/>
  <c r="J46" i="2"/>
  <c r="F46" i="2"/>
  <c r="G31" i="2"/>
  <c r="H31" i="2"/>
  <c r="I31" i="2"/>
  <c r="J31" i="2"/>
  <c r="F31" i="2"/>
  <c r="G17" i="2"/>
  <c r="H17" i="2"/>
  <c r="I17" i="2"/>
  <c r="J17" i="2"/>
  <c r="G14" i="2"/>
  <c r="H14" i="2"/>
  <c r="I14" i="2"/>
  <c r="J14" i="2"/>
  <c r="F14" i="2"/>
  <c r="G11" i="2"/>
  <c r="H11" i="2"/>
  <c r="I11" i="2"/>
  <c r="J11" i="2"/>
  <c r="F11" i="2"/>
  <c r="F149" i="2" l="1"/>
  <c r="H351" i="2"/>
  <c r="I351" i="2"/>
  <c r="G149" i="2"/>
  <c r="H149" i="2"/>
  <c r="I149" i="2"/>
  <c r="J181" i="2"/>
  <c r="I181" i="2"/>
  <c r="H181" i="2"/>
  <c r="F181" i="2"/>
  <c r="G181" i="2"/>
  <c r="I320" i="2"/>
  <c r="G351" i="2"/>
  <c r="J351" i="2"/>
  <c r="J320" i="2"/>
  <c r="F320" i="2"/>
  <c r="J149" i="2"/>
  <c r="F17" i="2"/>
  <c r="J25" i="2"/>
  <c r="J20" i="2" s="1"/>
  <c r="I25" i="2"/>
  <c r="I20" i="2" s="1"/>
  <c r="G25" i="2"/>
  <c r="G20" i="2" s="1"/>
  <c r="H25" i="2"/>
  <c r="H20" i="2" s="1"/>
  <c r="F25" i="2"/>
  <c r="F20" i="2" s="1"/>
  <c r="F10" i="2" l="1"/>
  <c r="I10" i="2"/>
  <c r="J226" i="2"/>
  <c r="J10" i="2" s="1"/>
  <c r="I226" i="2"/>
  <c r="H226" i="2"/>
  <c r="H10" i="2" s="1"/>
  <c r="G226" i="2"/>
  <c r="G10" i="2" s="1"/>
</calcChain>
</file>

<file path=xl/sharedStrings.xml><?xml version="1.0" encoding="utf-8"?>
<sst xmlns="http://schemas.openxmlformats.org/spreadsheetml/2006/main" count="1258" uniqueCount="766">
  <si>
    <t>N.p.k.</t>
  </si>
  <si>
    <t>Budžeta programmas (apakšprogrammas) kods un nosaukums</t>
  </si>
  <si>
    <t>Ministriju un citu centrālo valsts iestāžu iesniegtie pieprasījumi prioritārajiem pasākumiem</t>
  </si>
  <si>
    <t>turpmākā laikposmā līdz pasākuma pabeigšanai 
(ja tas ir terminēts)</t>
  </si>
  <si>
    <t>Pasākuma pabeigšanas gads
(ja tas ir terminēts)</t>
  </si>
  <si>
    <t>turpmāk katru gadu
(ja pasākums nav terminēts)</t>
  </si>
  <si>
    <t>Prioritāra pasākuma kods</t>
  </si>
  <si>
    <t>Prioritāra pasākuma nosaukums</t>
  </si>
  <si>
    <t>Kopā (visi prioritārie pasākumi):</t>
  </si>
  <si>
    <t>2021.gads</t>
  </si>
  <si>
    <r>
      <t xml:space="preserve">Papildu nepieciešamais finansējums, </t>
    </r>
    <r>
      <rPr>
        <i/>
        <sz val="8"/>
        <color theme="1"/>
        <rFont val="Arial"/>
        <family val="2"/>
        <charset val="186"/>
      </rPr>
      <t>euro</t>
    </r>
  </si>
  <si>
    <t>Ministrs</t>
  </si>
  <si>
    <t>2022.gads</t>
  </si>
  <si>
    <t>03_01_P</t>
  </si>
  <si>
    <t>03_02_P</t>
  </si>
  <si>
    <t>11_01_P</t>
  </si>
  <si>
    <t>11_02_P</t>
  </si>
  <si>
    <t>11_03_P</t>
  </si>
  <si>
    <t>11_04_P</t>
  </si>
  <si>
    <t>11_05_P</t>
  </si>
  <si>
    <t>11_06_P</t>
  </si>
  <si>
    <t>11_07_P</t>
  </si>
  <si>
    <t>11_08_P</t>
  </si>
  <si>
    <t>12_01_P</t>
  </si>
  <si>
    <t>12_02_P</t>
  </si>
  <si>
    <t>12_03_P</t>
  </si>
  <si>
    <t>12_04_P</t>
  </si>
  <si>
    <t>12_05_P</t>
  </si>
  <si>
    <t>12_06_P</t>
  </si>
  <si>
    <t>12_07_P</t>
  </si>
  <si>
    <t>12_08_P</t>
  </si>
  <si>
    <t>12_09_P</t>
  </si>
  <si>
    <t>12_10_P</t>
  </si>
  <si>
    <t>12_11_P</t>
  </si>
  <si>
    <t>12_12_P</t>
  </si>
  <si>
    <t>12_13_P</t>
  </si>
  <si>
    <t>12_14_P</t>
  </si>
  <si>
    <t>13_01_P</t>
  </si>
  <si>
    <t>13_02_P</t>
  </si>
  <si>
    <t>13_03_P</t>
  </si>
  <si>
    <t>13_04_P</t>
  </si>
  <si>
    <t>13_05_P</t>
  </si>
  <si>
    <t>14_01_P</t>
  </si>
  <si>
    <t>14_02_P</t>
  </si>
  <si>
    <t>14_03_P</t>
  </si>
  <si>
    <t>14_04_P</t>
  </si>
  <si>
    <t>14_05_P</t>
  </si>
  <si>
    <t>14_06_P</t>
  </si>
  <si>
    <t>14_07_P</t>
  </si>
  <si>
    <t>14_08_P</t>
  </si>
  <si>
    <t>14_09_P</t>
  </si>
  <si>
    <t>14_10_P</t>
  </si>
  <si>
    <t>14_11_P</t>
  </si>
  <si>
    <t>14_12_P</t>
  </si>
  <si>
    <t>14_13_P</t>
  </si>
  <si>
    <t>14_14_P</t>
  </si>
  <si>
    <t>14_15_P</t>
  </si>
  <si>
    <t>14_16_P</t>
  </si>
  <si>
    <t>14_17_P</t>
  </si>
  <si>
    <t>14_18_P</t>
  </si>
  <si>
    <t>14_19_P</t>
  </si>
  <si>
    <t>14_20_P</t>
  </si>
  <si>
    <t>14_21_P</t>
  </si>
  <si>
    <t>14_22_P</t>
  </si>
  <si>
    <t>14_23_P</t>
  </si>
  <si>
    <t>14_24_P</t>
  </si>
  <si>
    <t>14_25_P</t>
  </si>
  <si>
    <t>14_26_P</t>
  </si>
  <si>
    <t>14_27_P</t>
  </si>
  <si>
    <t>14_28_P</t>
  </si>
  <si>
    <t>14_29_P</t>
  </si>
  <si>
    <t>14_30_P</t>
  </si>
  <si>
    <t>14_31_P</t>
  </si>
  <si>
    <t>14_32_P</t>
  </si>
  <si>
    <t>14_33_P</t>
  </si>
  <si>
    <t>14_34_P</t>
  </si>
  <si>
    <t>14_35_P</t>
  </si>
  <si>
    <t>14_36_P</t>
  </si>
  <si>
    <t>14_37_P</t>
  </si>
  <si>
    <t>14_38_P</t>
  </si>
  <si>
    <t>14_39_P</t>
  </si>
  <si>
    <t>14_40_P</t>
  </si>
  <si>
    <t>14_41_P</t>
  </si>
  <si>
    <t>14_42_P</t>
  </si>
  <si>
    <t>14_43_P</t>
  </si>
  <si>
    <t>14_44_P</t>
  </si>
  <si>
    <t>14_45_P</t>
  </si>
  <si>
    <t>14_46_P</t>
  </si>
  <si>
    <t>14_47_P</t>
  </si>
  <si>
    <t>14_48_P</t>
  </si>
  <si>
    <t>14_49_P</t>
  </si>
  <si>
    <t>14_50_P</t>
  </si>
  <si>
    <t>14_51_P</t>
  </si>
  <si>
    <t>14_52_P</t>
  </si>
  <si>
    <t>14_53_P</t>
  </si>
  <si>
    <t>14_54_P</t>
  </si>
  <si>
    <t>14_55_P</t>
  </si>
  <si>
    <t>14_56_P</t>
  </si>
  <si>
    <t>14_57_P</t>
  </si>
  <si>
    <t>14_58_P</t>
  </si>
  <si>
    <t>14_59_P</t>
  </si>
  <si>
    <t>14_60_P</t>
  </si>
  <si>
    <t>14_61_P</t>
  </si>
  <si>
    <t>14_62_P</t>
  </si>
  <si>
    <t>14_63_P</t>
  </si>
  <si>
    <t>14_64_P</t>
  </si>
  <si>
    <t>14_65_P</t>
  </si>
  <si>
    <t>14_66_P</t>
  </si>
  <si>
    <t>14_67_P</t>
  </si>
  <si>
    <t>14_68_P</t>
  </si>
  <si>
    <t>14_69_P</t>
  </si>
  <si>
    <t>14_70_P</t>
  </si>
  <si>
    <t>15_01_P</t>
  </si>
  <si>
    <t>15_02_P</t>
  </si>
  <si>
    <t>15_03_P</t>
  </si>
  <si>
    <t>15_04_P</t>
  </si>
  <si>
    <t>15_05_P</t>
  </si>
  <si>
    <t>15_06_P</t>
  </si>
  <si>
    <t>15_07_P</t>
  </si>
  <si>
    <t>15_08_P</t>
  </si>
  <si>
    <t>15_09_P</t>
  </si>
  <si>
    <t>15_10_P</t>
  </si>
  <si>
    <t>15_11_P</t>
  </si>
  <si>
    <t>15_12_P</t>
  </si>
  <si>
    <t>15_13_P</t>
  </si>
  <si>
    <t>15_14_P</t>
  </si>
  <si>
    <t>15_15_P</t>
  </si>
  <si>
    <t>15_16_P</t>
  </si>
  <si>
    <t>15_17_P</t>
  </si>
  <si>
    <t>15_18_P</t>
  </si>
  <si>
    <t>15_19_P</t>
  </si>
  <si>
    <t>15_20_P</t>
  </si>
  <si>
    <t>16_01_P</t>
  </si>
  <si>
    <t>16_02_P</t>
  </si>
  <si>
    <t>16_03_P</t>
  </si>
  <si>
    <t>16_04_P</t>
  </si>
  <si>
    <t>16_05_P</t>
  </si>
  <si>
    <t>16_06_P</t>
  </si>
  <si>
    <t>16_07_P</t>
  </si>
  <si>
    <t>16_08_P</t>
  </si>
  <si>
    <t>16_09_P</t>
  </si>
  <si>
    <t>16_10_P</t>
  </si>
  <si>
    <t>16_11_P</t>
  </si>
  <si>
    <t>16_12_P</t>
  </si>
  <si>
    <t>16_13_P</t>
  </si>
  <si>
    <t>16_14_P</t>
  </si>
  <si>
    <t>16_15_P</t>
  </si>
  <si>
    <t>16_16_P</t>
  </si>
  <si>
    <t>16_17_P</t>
  </si>
  <si>
    <t>16_18_P</t>
  </si>
  <si>
    <t>16_19_P</t>
  </si>
  <si>
    <t>16_20_P</t>
  </si>
  <si>
    <t>16_21_P</t>
  </si>
  <si>
    <t>16_22_P</t>
  </si>
  <si>
    <t>16_23_P</t>
  </si>
  <si>
    <t>16_24_P</t>
  </si>
  <si>
    <t>17_01_P</t>
  </si>
  <si>
    <t>17_02_P</t>
  </si>
  <si>
    <t>17_03_P</t>
  </si>
  <si>
    <t>17_05_P</t>
  </si>
  <si>
    <t>17_06_P</t>
  </si>
  <si>
    <t>17_07_P</t>
  </si>
  <si>
    <t>17_08_P</t>
  </si>
  <si>
    <t>17_10_P</t>
  </si>
  <si>
    <t>17_11_P</t>
  </si>
  <si>
    <t>17_12_P</t>
  </si>
  <si>
    <t>17_13_P</t>
  </si>
  <si>
    <t>17_14_P</t>
  </si>
  <si>
    <t>17_15_P</t>
  </si>
  <si>
    <t>17_16_P</t>
  </si>
  <si>
    <t>17_17_P</t>
  </si>
  <si>
    <t>18_01_P</t>
  </si>
  <si>
    <t>18_02_P</t>
  </si>
  <si>
    <t>18_03_P</t>
  </si>
  <si>
    <t>18_04_P</t>
  </si>
  <si>
    <t>18_05_P</t>
  </si>
  <si>
    <t>18_06_P</t>
  </si>
  <si>
    <t>18_07_P</t>
  </si>
  <si>
    <t>18_08_P</t>
  </si>
  <si>
    <t>18_09_P</t>
  </si>
  <si>
    <t>18_10_P</t>
  </si>
  <si>
    <t>18_11_P</t>
  </si>
  <si>
    <t>18_12_P</t>
  </si>
  <si>
    <t>18_13_P</t>
  </si>
  <si>
    <t>18_14_P</t>
  </si>
  <si>
    <t>18_15_P</t>
  </si>
  <si>
    <t>19_01_P</t>
  </si>
  <si>
    <t>19_02_P</t>
  </si>
  <si>
    <t>19_03_P</t>
  </si>
  <si>
    <t>19_04_P</t>
  </si>
  <si>
    <t>19_05_P</t>
  </si>
  <si>
    <t>19_06_P</t>
  </si>
  <si>
    <t>19_07_P</t>
  </si>
  <si>
    <t>19_08_P</t>
  </si>
  <si>
    <t>19_09_P</t>
  </si>
  <si>
    <t>19_10_P</t>
  </si>
  <si>
    <t>19_11_P</t>
  </si>
  <si>
    <t>19_12_P</t>
  </si>
  <si>
    <t>19_13_P</t>
  </si>
  <si>
    <t>19_14_P</t>
  </si>
  <si>
    <t>19_15_P</t>
  </si>
  <si>
    <t>19_16_P</t>
  </si>
  <si>
    <t>19_17_P</t>
  </si>
  <si>
    <t>21_01_P</t>
  </si>
  <si>
    <t>21_02_P</t>
  </si>
  <si>
    <t>21_03_P</t>
  </si>
  <si>
    <t>21_04_P</t>
  </si>
  <si>
    <t>21_05_P</t>
  </si>
  <si>
    <t>22_01_P</t>
  </si>
  <si>
    <t>22_02_P</t>
  </si>
  <si>
    <t>22_03_P</t>
  </si>
  <si>
    <t>22_04_P</t>
  </si>
  <si>
    <t>22_05_P</t>
  </si>
  <si>
    <t>22_06_P</t>
  </si>
  <si>
    <t>22_07_P</t>
  </si>
  <si>
    <t>22_08_P</t>
  </si>
  <si>
    <t>22_09_P</t>
  </si>
  <si>
    <t>22_10_P</t>
  </si>
  <si>
    <t>22_11_P</t>
  </si>
  <si>
    <t>22_12_P</t>
  </si>
  <si>
    <t>22_13_P</t>
  </si>
  <si>
    <t>Latvijas institūts</t>
  </si>
  <si>
    <t>Attīstības sadarbības projektu īstenošana, sniedzot ieguldījumu drošības un stabilitātes veicināšanā Eiropas kaimiņu reģionos</t>
  </si>
  <si>
    <t>Mājokļu garantiju atbalsta programma</t>
  </si>
  <si>
    <t>Valsts līdzfinansējums dzīvojamās telpas atbrīvošanas pabalsta nodrošināšanā denacionalizēto namu īrniekiem</t>
  </si>
  <si>
    <t>"Čeku loterija" - ēnu ekonomikas mazināšana riskantajās nozarēs</t>
  </si>
  <si>
    <t>Valsts pārvaldes iekšējā audita IT rīka ieviešana</t>
  </si>
  <si>
    <t>Valsts pārvaldes iekšējo auditoru mācību pasākumi</t>
  </si>
  <si>
    <t>Iekšlietu resora informācijas aprites drošības uzlabošana</t>
  </si>
  <si>
    <t>Speciālo uzdevumu vienības kapacitātes stiprināšana</t>
  </si>
  <si>
    <t>Valsts policijas Kriminālistikas pārvaldes kapacitātes celšana un attīstība</t>
  </si>
  <si>
    <t>Valsts policijas pretterorisma vienības "OMEGA" nodrošinājums</t>
  </si>
  <si>
    <t>Valsts policijas Kriminālpolicijas kapacitātes celšana un attīstība (informācija klasificēta)</t>
  </si>
  <si>
    <t xml:space="preserve">Iekšlietu ministrijas būvju aprīkošana ar ugunsaizsardzības sistēmām </t>
  </si>
  <si>
    <t>Valsts ugunsdzēsības un glābšanas dienesta garāžu pārbūve</t>
  </si>
  <si>
    <t>Vieglo bruņu vestu iegāde Valsts policijas vajadzībām</t>
  </si>
  <si>
    <t>Dienesta transportlīdzekļu ekspluatācijas kontroles sistēmas ieviešana</t>
  </si>
  <si>
    <t>Klasificēto dokumentu uzskaites sistēmas ieviešana un uzturēšana</t>
  </si>
  <si>
    <t>Valsts robežsardzes mobilitātes uzlabošana</t>
  </si>
  <si>
    <t>Robežsargu skaita blīvumu uz "zaļās" robežas palielināšana atkarībā no pastāvošajiem riska faktoriem (233 amatpersonas) un VRS patstāvīgās ātrās reaģēšanas grupas izveidošana (21 amatpersona)</t>
  </si>
  <si>
    <t>Valsts robežsardzes koledžas Kinoloģijas centra paplašināšana un modernizācija objektā J.Tiņanova ielā 86, Rēzeknē</t>
  </si>
  <si>
    <t>Valsts robežsardzes koledžas objektu renovācija</t>
  </si>
  <si>
    <t>Speciālo operāciju vienības kapacitātes nodrošināšana</t>
  </si>
  <si>
    <t>Speciālo ierīču un tehnisko līdzekļu iegāde</t>
  </si>
  <si>
    <t>Informācijas un komunikācijas tehnoloģiju sistēmas pilnveidošana (RAIS 2009)</t>
  </si>
  <si>
    <t xml:space="preserve">Datu pārraides tīkla ātruma palielināšana IeM padotības iestāžu struktūrvienībām  </t>
  </si>
  <si>
    <t>Izveidot Nepilngadīgo personu atbalsta informācijas sistēmas datu apmaiņas  servisu  ar Labklājības ministrijas Valsts sociālās politikas monitoringa informācijas sistēmu (SPOLIS)</t>
  </si>
  <si>
    <t>Datu apmaiņas iespējas izveide starp Nepilngadīgo personu atbalsta informācijas sistēmu un  Valsts probācijas dienesta PLUS sistēmu</t>
  </si>
  <si>
    <t>Trauksmes apziņošanas sistēmas modernizēšana</t>
  </si>
  <si>
    <t>Radiometriskā kontroles aprīkojuma apkopju, remontu un darbības nodrošināšana</t>
  </si>
  <si>
    <t xml:space="preserve">Ārējās robežas infrastruktūras nekustamā īpašuma objektu un robežapsardzībā izmantojamo kuģošanas līdzekļu atbalsta bāzes tehniskā stāvokļa uzlabošana </t>
  </si>
  <si>
    <t>Valsts policijas īslaicīgās aizturēšanas vietu uzkopšanas nodrošināšana</t>
  </si>
  <si>
    <t>Valsts policijas iecirkņu telpu pielāgošana personām ar īpašām vajadzībām</t>
  </si>
  <si>
    <t>Valsts policijas, Valsts drošības dienesta, Valsts robežsardzes, Valsts ugunsdzēsības un glābšanas dienesta un Nodrošinājuma valsts aģentūras nodrošināšana ar alternatīvu elektroenerģijas avotu</t>
  </si>
  <si>
    <t>Būvniecības projekta „Krāslavas rajona policijas pārvaldes administratīvā kompleksa ēkas būvniecības pabeigšana Tirgus ielā 19, Krāslavā (I kārta) un jaunas garāžu ēkas būvniecība Siena ielā 16b, Krāslavā (II kārta)” izstrādes izmaksu segšana valsts akciju sabiedrībai „Valsts nekustamie īpašumi”</t>
  </si>
  <si>
    <t>Valsts atbalsts lauksaimniecībai un lauku attīstībai</t>
  </si>
  <si>
    <t>Zaļā publiskā iepirkuma pastiprināta kontrole</t>
  </si>
  <si>
    <t>Valsts uzraudzības nodrošināšana pārtikas aprites jomā</t>
  </si>
  <si>
    <t>Valsts uzraudzības funkcijas tehniskais nodrošinājums informācijas tehnoloģiju jomā</t>
  </si>
  <si>
    <t>Pārtikas un veterinārā dienesta pārvalžu ēku (pārvaldīšanā esošo valsts nekustamo īpašumu) renovācija</t>
  </si>
  <si>
    <t>Telpu nomas izdevumu segšana saistībā ar izmaksu pieaugumu</t>
  </si>
  <si>
    <t>Lauksaimniecības ekonomiskā kopaprēķina sagatavošana, Latvijas lauku saimniecību uzskaites datu tīkla un Latvijas tirgus un cenu informācijas sistēmas darbības nodrošināšana</t>
  </si>
  <si>
    <t>Meža ugunsdrošības uzraudzības un ugunsdzēsības funkcijas nodrošināšana</t>
  </si>
  <si>
    <t>Ekspertu pakalpojumu apmaksa, mikroliegumu veidošanai meža zemēs</t>
  </si>
  <si>
    <t>Svešzemju zivju sugu un jūras zīdītāju ietekme uz piekrastes zvejniecību</t>
  </si>
  <si>
    <t>Publisko ūdenstilpju ihtiofaunas struktūras pilnveidošana, resursu papildināšanas un zivju resursu aizsardzības pasākumi, ko veic valsts iestādes vai pašvaldības, kuru kompetencē ir zivju resursu aizsardzība</t>
  </si>
  <si>
    <t>Publisko ēku tehniskā apsekošana</t>
  </si>
  <si>
    <t>Dotācija zaudējumu segšanai sabiedriskā transporta pakalpojumu sniedzējiem</t>
  </si>
  <si>
    <t>Autoceļu sakārtošanas programma 2014. - 2023. gadam</t>
  </si>
  <si>
    <t>Abonēto preses izdevumu piegādes radīto zaudējumu kompensācija</t>
  </si>
  <si>
    <t>Rīcības plāna trokšņa samazināšanai valsts autoceļiem īstenošana</t>
  </si>
  <si>
    <t>Pasažieru tiesību iekšzemes dzelzceļa pasažieru pārvadājumos uzraudzība</t>
  </si>
  <si>
    <t>TESTA-ng tīkla pieslēguma pakalpojuma darbības nodrošināšana</t>
  </si>
  <si>
    <t xml:space="preserve">Domēna vārda gov.lv zonas uzturēšana Valsts elektronisko resursu (e-pasti, interneta vietnes, e-pakalpojumi) drošai nepārtrauktai darbībai </t>
  </si>
  <si>
    <t>Tehnisko palīglīdzekļu rindas mazināšana</t>
  </si>
  <si>
    <t>Ilgstošas sociālās aprūpes pakalpojuma kvalitātes uzlabošana</t>
  </si>
  <si>
    <t>Alternatīvo ģimenes aprūpes formu attīstība</t>
  </si>
  <si>
    <t>Atbalsts nevalstiskajām organizācijām</t>
  </si>
  <si>
    <t>Valsts probācijas dienesta nodarbināto atlīdzības pieaugums</t>
  </si>
  <si>
    <t>Oficiālās publikācijas un tiesiskās informācijas pieejamības finansiālais nodrošinājums</t>
  </si>
  <si>
    <t>Atbalsta pasākumi cietušo aizstāvībai un noziedzīgi iegūtas mantas konfiskācijas institūta pilnveide</t>
  </si>
  <si>
    <t>Infekcijas slimību profilakses un terapijas uzlabošana ieslodzījuma vietās</t>
  </si>
  <si>
    <t>Valsts nodrošinātās juridiskās palīdzības paplašināšana, ieviešot daļējās juridiskās palīdzības sistēmu visās lietu kategorijās</t>
  </si>
  <si>
    <t>Atalgojuma celšana kultūras nozarē nodarbinātajiem</t>
  </si>
  <si>
    <t>Latvijas valsts simtgadē uzsākto iniciatīvu ilgtspēja</t>
  </si>
  <si>
    <t>Kultūras infrastruktūras ēku atjaunošanas programma "Mantojums 2030"</t>
  </si>
  <si>
    <t>Kompensējamo medikamentu un materiālu sistēmas un centralizēti iepērkamo medikamentu un materiālu sistēmas uzlabošana</t>
  </si>
  <si>
    <t>2021</t>
  </si>
  <si>
    <t>2027</t>
  </si>
  <si>
    <t>2024</t>
  </si>
  <si>
    <t>2022</t>
  </si>
  <si>
    <t>2023</t>
  </si>
  <si>
    <t>2028</t>
  </si>
  <si>
    <t>12. Ekonomikas ministrija kopā:</t>
  </si>
  <si>
    <t>11. Ārlietu ministrija kopā:</t>
  </si>
  <si>
    <t>04. Korupcijas novēršanas un apkarošanas birojs kopā:</t>
  </si>
  <si>
    <t>03. Ministru kabinets kopā:</t>
  </si>
  <si>
    <t>13. Finanšu ministrija kopā:</t>
  </si>
  <si>
    <t>14. Iekšlietu ministrija kopā:</t>
  </si>
  <si>
    <t>15. Izglītības un zinātnes ministrija kopā:</t>
  </si>
  <si>
    <t>16. Zemkopības ministrija kopā:</t>
  </si>
  <si>
    <t>17. Satiksmes ministrija kopā:</t>
  </si>
  <si>
    <t>18. Labklājības ministrija kopā:</t>
  </si>
  <si>
    <t>19. Tieslietu ministrija kopā:</t>
  </si>
  <si>
    <t>21. Vides aizsardzības un reģionālās attīstības ministrija kopā:</t>
  </si>
  <si>
    <t>22. Kultūras ministrija kopā:</t>
  </si>
  <si>
    <t>29. Veselības ministrija kopā:</t>
  </si>
  <si>
    <t>17_04_P</t>
  </si>
  <si>
    <t>29_01_P</t>
  </si>
  <si>
    <t>29_02_P</t>
  </si>
  <si>
    <t>29_03_P</t>
  </si>
  <si>
    <t>29_04_P</t>
  </si>
  <si>
    <t>Ministru kabineta darbības nodrošināšana, valsts pārvaldes politika</t>
  </si>
  <si>
    <t>Kopā:</t>
  </si>
  <si>
    <t>01.00.00</t>
  </si>
  <si>
    <t>Diplomātiskās misijas ārvalstīs</t>
  </si>
  <si>
    <t>Nozaru vadība un politikas plānošana</t>
  </si>
  <si>
    <t>01.04.00</t>
  </si>
  <si>
    <t>97.00.00</t>
  </si>
  <si>
    <t>06.00.00</t>
  </si>
  <si>
    <t>Attīstības sadarbības projekti un starptautiskā palīdzība</t>
  </si>
  <si>
    <t>07.00.00</t>
  </si>
  <si>
    <t>jauna budžeta apakšprogramma</t>
  </si>
  <si>
    <t>Elektroenerģijas lietotāju atbalsts</t>
  </si>
  <si>
    <t>Atbalsts mājokļiem</t>
  </si>
  <si>
    <t>32.03.00</t>
  </si>
  <si>
    <t>29.02.00</t>
  </si>
  <si>
    <t>20.00.00</t>
  </si>
  <si>
    <t>24.00.00</t>
  </si>
  <si>
    <t>Konkurences politikas ieviešana</t>
  </si>
  <si>
    <t>26.02.00</t>
  </si>
  <si>
    <t>Iekšējais tirgus un patērētāju tiesību aizsardzība</t>
  </si>
  <si>
    <t>26.01.00</t>
  </si>
  <si>
    <t>Valsts ieņēmumu un muitas politikas nodrošināšana</t>
  </si>
  <si>
    <t>33.00.00</t>
  </si>
  <si>
    <t>32.00.00</t>
  </si>
  <si>
    <t>Eiropas Savienības pirmsstrukturālo, sturkturālo un citu finanšu instrumentu koordinācija</t>
  </si>
  <si>
    <t>38.01.00</t>
  </si>
  <si>
    <t>39.03.00</t>
  </si>
  <si>
    <t>Valsts policija</t>
  </si>
  <si>
    <t>06.01.00</t>
  </si>
  <si>
    <t>Ugunsdzēsība, glābšana un civilā aizsardzība</t>
  </si>
  <si>
    <t>Valsts robežsardzes darbība</t>
  </si>
  <si>
    <t>10.00.00</t>
  </si>
  <si>
    <t>02.03.00</t>
  </si>
  <si>
    <t>Valsts drošības dienesta darbība</t>
  </si>
  <si>
    <t>09.00.00</t>
  </si>
  <si>
    <t>43.00.00</t>
  </si>
  <si>
    <t>Administrēšana</t>
  </si>
  <si>
    <t>40.01.00</t>
  </si>
  <si>
    <t>Nekustamais īpašums un centralizētais iepirkums</t>
  </si>
  <si>
    <t>40.02.00</t>
  </si>
  <si>
    <t>Veselības aprūpe un fiziskā sagatavotība</t>
  </si>
  <si>
    <t>38.05.00</t>
  </si>
  <si>
    <t>Pilsonības un migrācijas lietu pārvalde</t>
  </si>
  <si>
    <t>11.01.00</t>
  </si>
  <si>
    <t>Zinātnes bāzes finansējums</t>
  </si>
  <si>
    <t>05.02.00</t>
  </si>
  <si>
    <t>Zinātniskās darbības nodrošināšana</t>
  </si>
  <si>
    <t>05.01.00</t>
  </si>
  <si>
    <t>Finansējuma pieaugums Fundamentalo un lietišķo pētījumu programmas projektu īstenošanai</t>
  </si>
  <si>
    <t>03.04.00</t>
  </si>
  <si>
    <t>04.00.00</t>
  </si>
  <si>
    <t>09.01.00</t>
  </si>
  <si>
    <t>03.05.00</t>
  </si>
  <si>
    <t>04.03.00</t>
  </si>
  <si>
    <t>Jaunatnes politikas valsts programma</t>
  </si>
  <si>
    <t>21.00.00</t>
  </si>
  <si>
    <t>Valsts valodas politika un pārvalde</t>
  </si>
  <si>
    <t>Sporta būves</t>
  </si>
  <si>
    <t>09.04.00</t>
  </si>
  <si>
    <t>Finansējums profesionālās ievirzes sporta izglītības programmu pedagogu darba samaksai un valsts sociālās apdrošināšanas obligātajām iemaksām</t>
  </si>
  <si>
    <t>09.19.00</t>
  </si>
  <si>
    <t>Informācijas un komunikāciju tehnoloģiju uzturēšana un attīstība</t>
  </si>
  <si>
    <t>Izglītības un zinātnes ministrijas resorā esošo informācijas sistēmu un centralizēti uzturamo informācijas tehnoloģiju resursu uzturēšana un attīstība</t>
  </si>
  <si>
    <t>Latvijas skolu jaunatnes un studentu dziesmu un deju svētku tradīcija</t>
  </si>
  <si>
    <t>Nodrošināt finansējumu valsts nozīmes interešu izglītības centru pedagogiem</t>
  </si>
  <si>
    <t>Finansējums Akadēmiskā informācijas centra darbības ilgtspējas nodrošināšanai un  valsts deleģēto uzdevumu izpildei</t>
  </si>
  <si>
    <t>Atbalsts Murjāņu sporta ģimnāzijas mācību - treniņu darba nodrošināšanai</t>
  </si>
  <si>
    <t>Valsts funkciju sporta nozarē izpildes nodrošināšana nemainīgā līmenī</t>
  </si>
  <si>
    <t>Skolu jaunatnes dziesmu un deju svētki</t>
  </si>
  <si>
    <t>42.03.00</t>
  </si>
  <si>
    <t>Dotācija nacionālas nozīmes starptautisku sporta pasākumu organizēšanai Latvijā</t>
  </si>
  <si>
    <t>09.16.00</t>
  </si>
  <si>
    <t>Studiju virzienu akreditācija</t>
  </si>
  <si>
    <t>03.13.00</t>
  </si>
  <si>
    <t>Murjāņu sporta ģimnāzija</t>
  </si>
  <si>
    <t>Sporta federācijas un sporta pasākumi</t>
  </si>
  <si>
    <t>Dotācija komandu sporta spēļu izlašu nodrošināšanai</t>
  </si>
  <si>
    <t>Augstas klases sasniegumu sports</t>
  </si>
  <si>
    <t>Dotācija biedrībai "Latvijas Paralimpiskā komiteja" pielāgotā sporta attīstībai</t>
  </si>
  <si>
    <t xml:space="preserve">Valsts atbalsts lauksaimniecības un lauku attīstībai </t>
  </si>
  <si>
    <t>21.01.00</t>
  </si>
  <si>
    <t>Pārtikas drošības un veterinārmedicīnas valsts uzraudzība un kontrole</t>
  </si>
  <si>
    <t>20.01.00</t>
  </si>
  <si>
    <t>Pārtikas aprites un veterinārmedicīnas valsts uzraudzības laboratoriskie izmeklējumi</t>
  </si>
  <si>
    <t>20.02.00</t>
  </si>
  <si>
    <t>Sabiedriskā finansējuma administrēšana un valsts uzraudzība lauksaimniecībā</t>
  </si>
  <si>
    <t>21.02.00</t>
  </si>
  <si>
    <t>Meža resursu valsts uzraudzība</t>
  </si>
  <si>
    <t>24.01.00</t>
  </si>
  <si>
    <t>Augu veselība un augu aprites uzraudzība</t>
  </si>
  <si>
    <t>27.00.00</t>
  </si>
  <si>
    <t>22.05.00</t>
  </si>
  <si>
    <t>Augstākā izglītība</t>
  </si>
  <si>
    <t>22.02.00</t>
  </si>
  <si>
    <t>Zivju izmantošanas regulēšana, atražošana un izpēte</t>
  </si>
  <si>
    <t>25.01.00</t>
  </si>
  <si>
    <t>25.02.00</t>
  </si>
  <si>
    <t>Meliorācijas kadastra uzturēšana, valsts meliorācijas sistēmu un valsts nozīmes meliorācijas sistēmu ekspluatācija un uzturēšana</t>
  </si>
  <si>
    <t>31.06.00</t>
  </si>
  <si>
    <t>Valsts autoceļu uzturēšana un atjaunošana</t>
  </si>
  <si>
    <t>23.06.00</t>
  </si>
  <si>
    <t>02.00.00</t>
  </si>
  <si>
    <t>17_09_P</t>
  </si>
  <si>
    <t>31.05.00</t>
  </si>
  <si>
    <t>2026</t>
  </si>
  <si>
    <t>Valsts atbalsts sociālajai apdrošināšanai</t>
  </si>
  <si>
    <t>Valsts sociālie pabalsti</t>
  </si>
  <si>
    <t>04.05.00</t>
  </si>
  <si>
    <t>04.01.00</t>
  </si>
  <si>
    <t>Piemaksu pie vecuma un invaliditātes pensijas saņēmēju loka un apmēra paplašināšana</t>
  </si>
  <si>
    <t>20.03.00</t>
  </si>
  <si>
    <t>04.04.00</t>
  </si>
  <si>
    <t>Aprūpe valsts sociālās aprūpes institūcijās</t>
  </si>
  <si>
    <t>05.03.00</t>
  </si>
  <si>
    <t>97.02.00</t>
  </si>
  <si>
    <t>Sociālās integrācijas valsts aģentūras administrēšana un profesionālās un sociālās rehabilitācijas pakalpojumu nodrošināšana</t>
  </si>
  <si>
    <t>05.37.00</t>
  </si>
  <si>
    <t>Nodarbinātības valsts aģentūras darbības nodrošināšana</t>
  </si>
  <si>
    <t>Nodarbinātības speciālais budžets</t>
  </si>
  <si>
    <t>04.02.00</t>
  </si>
  <si>
    <t>Invaliditātes ekspertīžu nodrošināšana</t>
  </si>
  <si>
    <t>05.62.00</t>
  </si>
  <si>
    <t>07.01.00</t>
  </si>
  <si>
    <t>Darba tiesisko attiecību un darba apstākļu kontrole un uzraudzība</t>
  </si>
  <si>
    <t>Valsts bērnu tiesību aizsardzības inspekcija un bērnu uzticības tālrunis</t>
  </si>
  <si>
    <t>22.01.00</t>
  </si>
  <si>
    <t>Labklājības nozares vadība un politikas plānošana</t>
  </si>
  <si>
    <t>97.01.00</t>
  </si>
  <si>
    <t>Valsts atbalsts ārpusģimenes aprūpei</t>
  </si>
  <si>
    <t>22.03.00</t>
  </si>
  <si>
    <t>Dotācija biedrībām, nodibinājumiem un reliģiskām organizācijām</t>
  </si>
  <si>
    <t>05.63.00</t>
  </si>
  <si>
    <t>18_16_P</t>
  </si>
  <si>
    <t>18_17_P</t>
  </si>
  <si>
    <t>Probācijas īstenošana</t>
  </si>
  <si>
    <t>Tiesu administrēšana</t>
  </si>
  <si>
    <t>03.01.00</t>
  </si>
  <si>
    <t>Nekustamā īpašuma tiesību politikas īstenošana</t>
  </si>
  <si>
    <t>Juridisko personu reģistrācija</t>
  </si>
  <si>
    <t>Tiesu ekspertīžu veikšana</t>
  </si>
  <si>
    <t>Atlīdzība tiesu izpildītājiem par izpildu darbībām</t>
  </si>
  <si>
    <t>Ieslodzījuma vietas</t>
  </si>
  <si>
    <t>Valsts valodas aizsardzība</t>
  </si>
  <si>
    <t>Juridiskās palīdzības nodrošināšana</t>
  </si>
  <si>
    <t>03.03.00</t>
  </si>
  <si>
    <t>Attīstības nacionālie atbalsta instrumenti</t>
  </si>
  <si>
    <t>30.00.00</t>
  </si>
  <si>
    <t>Valsts vides dienests</t>
  </si>
  <si>
    <t>23.01.00</t>
  </si>
  <si>
    <t>24.08.00</t>
  </si>
  <si>
    <t>28.00.00</t>
  </si>
  <si>
    <t>Nacionālo parku darbības nodrošināšana</t>
  </si>
  <si>
    <t>Meteoroloģija un bīstamo atkritumu pārvaldība</t>
  </si>
  <si>
    <t>Valsts reģionālās attīstības politikas īstenošana</t>
  </si>
  <si>
    <t>Mākslas un literatūra</t>
  </si>
  <si>
    <t>Kultūras mantojums</t>
  </si>
  <si>
    <t>Valsts kultūrkapitāla fonda darbības nodrošināšana</t>
  </si>
  <si>
    <t>19.07.00</t>
  </si>
  <si>
    <t>Nozaru vadības un politikas plānošana</t>
  </si>
  <si>
    <t>19.03.00</t>
  </si>
  <si>
    <t>Mediju politikas īstenošana</t>
  </si>
  <si>
    <t>Pārējo ambulatoro veselības aprūpes pakalpojumu nodrošināšana</t>
  </si>
  <si>
    <t>33.16.00</t>
  </si>
  <si>
    <t>Neatliekamās medicīniskās palīdzības nodrošināšana stacionārās ārstniecības iestādēs</t>
  </si>
  <si>
    <t>33.17.00</t>
  </si>
  <si>
    <t>Plānveida stacionāro veselības aprūpes pakalpojumu nodrošināšana</t>
  </si>
  <si>
    <t>33.18.00</t>
  </si>
  <si>
    <t>Primārās ambulatorās veselības aprūpes nodrošināšana</t>
  </si>
  <si>
    <t>33.14.00</t>
  </si>
  <si>
    <t>Laboratorisko izmeklējumu nodrošināšana ambulatorajā aprūpē</t>
  </si>
  <si>
    <t>33.15.00</t>
  </si>
  <si>
    <t>Veselības aprūpes finansējuma administrēšana un ekonomiskā novērtēšana</t>
  </si>
  <si>
    <t>45.01.00</t>
  </si>
  <si>
    <t>Kompensējamo medikamentu un materiālu apmaksāšana</t>
  </si>
  <si>
    <t>33.03.00</t>
  </si>
  <si>
    <t>Centralizēta medikamentu un materiālu iegāde</t>
  </si>
  <si>
    <t>33.04.00</t>
  </si>
  <si>
    <t>Slimību profilakses nodrošināšana</t>
  </si>
  <si>
    <t>46.03.00</t>
  </si>
  <si>
    <t>19_18_P</t>
  </si>
  <si>
    <t>Neatliekamā medicīniskā palīdzība</t>
  </si>
  <si>
    <t>39.04.00</t>
  </si>
  <si>
    <t>Uzraudzība un kontrole</t>
  </si>
  <si>
    <t>46.01.00</t>
  </si>
  <si>
    <t>Asins un asins komponentu nodrošināšana</t>
  </si>
  <si>
    <t>39.06.00</t>
  </si>
  <si>
    <t>Medicīnas vēstures muzejs</t>
  </si>
  <si>
    <t>06.02.00</t>
  </si>
  <si>
    <t>35. Centrālā vēlēšanu komisija</t>
  </si>
  <si>
    <t>35_01_P</t>
  </si>
  <si>
    <t>35_02_P</t>
  </si>
  <si>
    <t>35_03_P</t>
  </si>
  <si>
    <t>Vispārējā vadība</t>
  </si>
  <si>
    <t>Piemaksas pie vecuma un invaliditātes pensijām (konsolidējamā pozīcija)</t>
  </si>
  <si>
    <t>J. Reirs</t>
  </si>
  <si>
    <t xml:space="preserve">Resora "Ministru kabinets" informatīvi tehnoloģiskās vides renovācija </t>
  </si>
  <si>
    <t xml:space="preserve">Sabiedrības līdzdalības procesa valsts pārvaldē pilnveidošana  </t>
  </si>
  <si>
    <t>2023.gads</t>
  </si>
  <si>
    <t>Biroja amatpersonu (darbinieku) konkurētspējīgs atalgojums</t>
  </si>
  <si>
    <t>Korupcijas novēršanas un apkarošanas biroja fiziskās drošības pasākumu ieviešana un uzlabošana</t>
  </si>
  <si>
    <t xml:space="preserve"> Korupcijas novēršanas un apkarošanas birojs</t>
  </si>
  <si>
    <t>NATO ārlietu ministru sanāksmes organizēšana Latvijā 2021.gadā</t>
  </si>
  <si>
    <t xml:space="preserve">Vēstniecības Austrālijā atvēršana un darbības nodrošināšana </t>
  </si>
  <si>
    <t>Latvijas Republikas diplomātisko un konsulāro pārstāvniecību telpu, drošības sistēmu un materiāltehniskais nodrošinājums</t>
  </si>
  <si>
    <t>IKT funkcionalitātes nodrošināšana un pārvaldības spēju stiprināšana pieaugošo kiberdraudu apstākļos</t>
  </si>
  <si>
    <t>Baltijas Mediju izcilības centra darbības nodrošināšanai</t>
  </si>
  <si>
    <t xml:space="preserve">Latvijas prezidentūra EP, BMP un ES Stratēģijas Baltijas jūras reģionam koordinācijā un citi publiskās diplomātijas pasākumi </t>
  </si>
  <si>
    <t>08. Sabiedrības integrācijas fonds kopā:</t>
  </si>
  <si>
    <t>08_01_P</t>
  </si>
  <si>
    <t>Latviešu valodas apguves programmas pieaugušajiem</t>
  </si>
  <si>
    <t>08_02_P</t>
  </si>
  <si>
    <t>Sabiedrības integrācijas fonda resursu attīstība un pārvaldības uzlabošana</t>
  </si>
  <si>
    <t xml:space="preserve">Latvijas NVO fonda un latviešu valodas apguves programmas  </t>
  </si>
  <si>
    <t>Sabiedrības integrācijas fonda vadība</t>
  </si>
  <si>
    <t>Modernizācijas fonds</t>
  </si>
  <si>
    <t>Enerģētikas politikas īstenošana</t>
  </si>
  <si>
    <t>Finanšu instrumenta izveide īres māju celtniecības atbalstam</t>
  </si>
  <si>
    <t>Konkurences padomes kapacitātes stiprināšana, nodrošinot ECN+ direktīvā, direktīvā 2019/633/ES noteikto prasību izpildi un ieviešot efektīvu uzraudzību konkurences neitralitātes jomā</t>
  </si>
  <si>
    <t>Dzīvojamā fonda uzlabošana</t>
  </si>
  <si>
    <t>Atbalsts eksporta darījumu risku mazināšanai</t>
  </si>
  <si>
    <t>Statistikas modernizācija uzņēmēju administratīvā sloga mazināšanai un datu pieejamības veicināšanai</t>
  </si>
  <si>
    <t>Informācijas un komunikācijas tehnoloģiju (IKT) pilnveide, centralizācija un standartizācija</t>
  </si>
  <si>
    <t>Patērētāju tiesību aizsardzības centra kapacitātes stiprināšanas, būvizstrādājumu uzraudzības, kuģu aprīkojuma atbilstības un pārrobežu pārkāpumu novēršanas procedūras nodrošināšana</t>
  </si>
  <si>
    <t>Kontaktpunkta izveide informācijas apmaiņai ar dalībvalstīm un Eiropas Komisiju  par ārvalstu tiešo investīciju izvērtēšanu</t>
  </si>
  <si>
    <t>Valsts ekonomiskā tēla ieviešana, lai stiprinātu Latvijas uzņēmēju eksportspēju un ārvalstu investīciju piesaisti Latvijas tautsaimniecības attīstībai</t>
  </si>
  <si>
    <t>Inovāciju ekosistēmu attīstības un ārvalstu investīciju veicināšanas aktivitātes</t>
  </si>
  <si>
    <t>35.00.00</t>
  </si>
  <si>
    <t>Valsts atbalsta programmas</t>
  </si>
  <si>
    <t xml:space="preserve"> Statistiskās informācijas nodrošināšana</t>
  </si>
  <si>
    <t>Ārējās ekonomiskās politikas ieviešana</t>
  </si>
  <si>
    <t>Analītikas integrācija un datu pārvaldības attīstība</t>
  </si>
  <si>
    <t>Latvijas iesaistes sekmēšana ES ārējās darbības instrumentu finansētos projektos</t>
  </si>
  <si>
    <t>Tehniskā nodrošinājuma iegāde aizturēto, apcietināto, notiesāto personu tetovējumu, īpašo pazīmju, fotoattēlu u.c. kriminālistiskā apraksta sastāvdaļu veidošanai</t>
  </si>
  <si>
    <t>Valsts robežsardzes aizturēto ārzemnieku un patvēruma meklētāju uzturēšanas izdevumu nodrošināšana</t>
  </si>
  <si>
    <t xml:space="preserve">Izveidotajai telpu gaisa dzesēšanas sistēmai Iekšlietu ministrijas ēku kompleksa Čiekurkalna 1.līnijā 1 k-1, Rīgā, 1. un 4.korpusā elektroenerģijas patēriņa pieauguma segšanai </t>
  </si>
  <si>
    <t>Iekšlietu ministrijas sporta kompleksa būvniecība Rīgā</t>
  </si>
  <si>
    <t>Amatpersonu fiziskās sagatavotības, veselības aprūpes un sociālo garantiju uzskaites informācijas sistēmas pilnveide</t>
  </si>
  <si>
    <t>Psiholoģiskās  un emocionālās noturības  veicināšana Iekšlietu ministrijas sistēmas iestāžu amatpersonām ar speciālajām dienesta pakāpēm</t>
  </si>
  <si>
    <t>Likumpārkāpumu novēršanas prioritāro pasākumu īstenošana nacionālā un lokālā mērogā</t>
  </si>
  <si>
    <t>Uz sabiedrību vērsta policijas darba principa ieviešana</t>
  </si>
  <si>
    <t>Vispārējās drošības paaugstināšana, veicot primāro mērķgrupu un līdzatbildīgo organizāciju izpratnes veidošanu un izglītošanu par drošības riskiem un risinājumiem</t>
  </si>
  <si>
    <t>14_71_P</t>
  </si>
  <si>
    <t>Tiesiskā regulējuma īstenošana</t>
  </si>
  <si>
    <t xml:space="preserve">Atlīdzības palielināšana Iekšlietu ministrijas iestāžu amatpersonām ar speciālajām dienesta pakāpēm </t>
  </si>
  <si>
    <t xml:space="preserve">Runas tehnoloģiju platformas funkcionalitātes izmantošanai nepieciešamā audio un video aprīkojuma iegāde </t>
  </si>
  <si>
    <t>Operatīvās vadības centra izveide</t>
  </si>
  <si>
    <t>Valsts drošības dienesta darbības prioritāro jomu stiprināšana</t>
  </si>
  <si>
    <t>Valsts robežsardzes personāla resursu atjaunošana un kapacitātes stiprināšana  (robežpiemaksas noteikšana Valsts robežsardzes amatpersonām ar speciālo dienesta pakāpi)</t>
  </si>
  <si>
    <t xml:space="preserve">Autotransporta noma  pamatfunkciju izpildes nodrošināšanai </t>
  </si>
  <si>
    <t>Valsts ugunsdzēsības un glābšanas dienesta autotransporta bāzes uzturēšana un atjaunošana atbilstoši normatīvu prasībām</t>
  </si>
  <si>
    <t>VUGD depo rekonstrukcija, renovācija un būvniecība</t>
  </si>
  <si>
    <t>Valsts robežsardzes un Valsts ugunsdzēsības un glābšanas dienesta amatpersonu ar speciālajām dienesta pakāpēm nodrošināšana ar nepieciešamo formas tērpu</t>
  </si>
  <si>
    <t>Valsts ugunsdzēsības un glābšanas dienesta struktūrvienību dzīvības glābšanas spēju saglabāšana un nepārtrauktas darbības nodrošināšana</t>
  </si>
  <si>
    <t>Vienota 112 kontaktu centra platformas resursu vadības dispečeru darbavietu ierīkošana</t>
  </si>
  <si>
    <t>Lidostas "Rīga" robežkontroles punkta kapacitātes paaugstināšana (35 amatpersonas)</t>
  </si>
  <si>
    <t>Kuģa RK-03 “TIIRA” kuģošanas spējas atjaunošana, kā arī  iekārtu, sistēmu un mezglu atjaunošana un uzturēšana atbilstošā tehniskā kārtībā</t>
  </si>
  <si>
    <t>Robežkontroles punktu darbības nodrošināšana Pasaules hokeja čempionāta laikā</t>
  </si>
  <si>
    <t>Eiropas Robežu un krasta apsardzes nodrošināšana (30 amatpersonas)</t>
  </si>
  <si>
    <t>Valsts robežsardzes gaisa kuģu modernizācija</t>
  </si>
  <si>
    <t>Valsts robežsardzes gaisa kuģu uzturēšana</t>
  </si>
  <si>
    <t>Valsts ugunsdzēsības un glābšanas dienesta esošo autotransportlīdzekļu uzturēšana un remonts</t>
  </si>
  <si>
    <t>Valsts ugunsdzēsības un glābšanas dienesta amatpersonu ar speciālajām dienesta pakāpēm nodrošināšana ar nepieciešamā speciālā apģērba un aprīkojuma komplektāciju dienesta pienākumu veikšanai</t>
  </si>
  <si>
    <t>Administratīvo pārkāpumu uzskaites sistēmas pilnveidošana un uzturēšana atbilstoši "Administratīvās atbildības likuma" prasībām</t>
  </si>
  <si>
    <t xml:space="preserve">Valsts noslēpuma aizsardzības pasākumu uzlabošana </t>
  </si>
  <si>
    <t>Iekšlietu nozares nodarbināto, ar kuriem noslēgts darba līgums, atlīdzības palielināšana</t>
  </si>
  <si>
    <t>Īpaši aizsargājama cietušā tiesību nodrošinājums kriminālprocesā</t>
  </si>
  <si>
    <t>Saspiesta gaisa elpošanas aparātu rezerves daļu iegāde un to elementu remonts un apkope</t>
  </si>
  <si>
    <t xml:space="preserve">Papildus finansējums uzticamības pakalpojumu infrastruktūras nodrošināšanai
</t>
  </si>
  <si>
    <t>Papildu telpu izbūve Iekšējās drošības biroja funkciju nodrošināšanai (Kr. Valdemāra ielā 1A, Rīgā)</t>
  </si>
  <si>
    <t>Nekustamo īpašumu tehniskā apsekošana</t>
  </si>
  <si>
    <t xml:space="preserve">Valsts ēku Ezermalas ielā 8A, Rīgā, energoefektivitātes paaugstināšana </t>
  </si>
  <si>
    <t>Ēku energosertifikācija</t>
  </si>
  <si>
    <t>Atbilstošas mācību vides un infrastruktūras nodrošināšana Valsts policijas koledžā (Ezermalas ielā 8A, Ezermalas ielā 10B, Rīgā)</t>
  </si>
  <si>
    <t>Sakaru virsnieku darbības nodrošināšana Eiropola mītnē Hāgā, Nīderlandē un Starptautisko kriminālpolicijas organizāciju Interpols un Eiropols piedāvāto komunikācijas sistēmu un rīku izmantošana Latvijā</t>
  </si>
  <si>
    <t>40.03.00</t>
  </si>
  <si>
    <t>Augstākās izglītības finansēšanas III pīlāra pieaugums</t>
  </si>
  <si>
    <t>Dalības maksa nodrošināšana Eiropas Kodolpētījumu organizācijā (turpmāk – CERN) asociētā valsts statusā</t>
  </si>
  <si>
    <t>Investīcijas valsts  pārvaldībā esošo sporta bāzu attīstībā</t>
  </si>
  <si>
    <t xml:space="preserve">Darba ar jaunatni kapacitātes stiprināšanas programmas izveide un īstenošana pašvaldībās administratīvi teritoriālās reformas īstenošanas ietvaros </t>
  </si>
  <si>
    <t>Latviešu valodas lietojuma vides paplašināšana, lībiešu valodas attīstība un nostiprināšana</t>
  </si>
  <si>
    <t>Eiropas skolas izglītības programmas īstenošana Latvijā un jaunā BEREC mītnes līguma pārejas nosacījumu izpilde izglītības jomā</t>
  </si>
  <si>
    <t>Baltijas valstu Studentu dziesmu un deju svētku tradīcija "Gaudeamus"</t>
  </si>
  <si>
    <t>ES programmas izglītības, mācību, jaunatnes un sporta jomā Erasmus+ un ES programmas Eiropas Solidaritātes korpuss īstenošanas nepārtrauktība</t>
  </si>
  <si>
    <t>Zinātnes bāzes finansējuma nodrošināšana pilnā apmērā un jaunu kvalitātes kritēriju ieviešanai, ieskaitot inovāciju radīšanu</t>
  </si>
  <si>
    <t xml:space="preserve">Finansējuma nodrošināšana bilaterālās sadarbības projektiem (starptautiskās sadarbības programmu pētniecības un tehnoloģiju jomā) </t>
  </si>
  <si>
    <t xml:space="preserve">Nacionālas nozīmes starptautisku sporta pasākumu organizēšana Latvijā
</t>
  </si>
  <si>
    <t xml:space="preserve">Papildu finansējums prioritāri atbalstāmo sporta veidu programmām, kā arī tautas, skolu jaunatnes un augstskolu sporta attīstībai
</t>
  </si>
  <si>
    <t>Mācību prakšu organizēšanas izmaksu nodrošināšana profesionālajā izglītībā</t>
  </si>
  <si>
    <t xml:space="preserve">Valsts atbalsts profesionālās ievirzes sporta izglītības programmu īstenošanai atbilstoši audzēkņu skaita pieaugumam
</t>
  </si>
  <si>
    <t>15_21_P</t>
  </si>
  <si>
    <t>09.09.00</t>
  </si>
  <si>
    <t>09.17.00</t>
  </si>
  <si>
    <t>09.21.00</t>
  </si>
  <si>
    <t>09.25.00</t>
  </si>
  <si>
    <t>09.10.00</t>
  </si>
  <si>
    <t>01.08.00</t>
  </si>
  <si>
    <t>70.08.00</t>
  </si>
  <si>
    <t>70.10.00</t>
  </si>
  <si>
    <t>02.01.00</t>
  </si>
  <si>
    <t>Vienotas sakaru un informācijas sistēmas uzturēšana un vadība</t>
  </si>
  <si>
    <t>Lietiskie pierādījumi un izņemtā manta</t>
  </si>
  <si>
    <t>jauna apakšprogramma zem 03.00.00 programmas</t>
  </si>
  <si>
    <t>Vispārējās izglītības atbalsta pasākumi</t>
  </si>
  <si>
    <t>Valsts izglītības attīstības aģentūra</t>
  </si>
  <si>
    <t>Jaunatnes starptautisko programmu aģentūra</t>
  </si>
  <si>
    <t>Profesionālās izglītības programmu īstenošana</t>
  </si>
  <si>
    <t>jauna apakšprogramma zem 01.00.00 programmas</t>
  </si>
  <si>
    <t>Atbalsts pasākumiem ES Kopējās lauksaimniecības politikas ELGF ietvaros: Stratēģiskā plāna un tirgus kopējās organizācijas pasākumi pēc 2020. gada</t>
  </si>
  <si>
    <t>Pētījumu programma lauksaimniecības, meža un veterinārās zinātnēs</t>
  </si>
  <si>
    <t>Atlīdzības politikas pārskatīšana izlīdzinot iestāžu mēnešalgu grupu ietvaros noteikto atlīdzību</t>
  </si>
  <si>
    <t>ES Kopējās  lauksaimniecības politikas reformas ieviešana 2021.- 2027. gadā</t>
  </si>
  <si>
    <t>Jauno augu veselības un augu aizsardzības  risku izvērtēšana un novēršana</t>
  </si>
  <si>
    <t>Ugunsdrošības sistēmas atjaunošana Latvijas lauksaimniecības muzejā (turpmāk tekstā "LLM"), lai nodrošinātu valsts īpašumā esošā kultūrvēsturiskā mantojuma saglabāšanu un novērstu lauksaimniecības nozares muzeja darbības apturēšanu</t>
  </si>
  <si>
    <t>Ugunsdrošības prasību izpildei finansējums Latvijas Lauksaimniecības universitātei</t>
  </si>
  <si>
    <t>Valsts īpašumā esošo ēku atjaunošana un tehniskā stāvokļa uzlabošana</t>
  </si>
  <si>
    <t>Zemkopības ministrijas administratīvās ēkas liftu nomaiņa</t>
  </si>
  <si>
    <t>Robežkontroles valsts uzraudzības un kontroles darbību nodrošināšana</t>
  </si>
  <si>
    <t>Valsts meliorācijas un valsts nozīmes meliorācijas sistēmu hidromelioratīvā stāvokļa novērtējums (visaptverošā inventarizācija)</t>
  </si>
  <si>
    <t>Kopējās lauksaimniecības politikas attīstības plāna  pasākumu ieviešana lopkopībā, nodrošinot ES normatīvo aktu prasību ieviešanu</t>
  </si>
  <si>
    <t>Veterinārās e-sistēmas izveide izlietoto veterināro zāļu reģistrēšanai dzīvnieku veselības uzraudzībai un SEG un amonjaka emisiju samazinājuma aprēķināšanai</t>
  </si>
  <si>
    <t>IKT procesu pārvaldības uzlabošana sadarbībai ar klientiem un e-pakalpojumu ieviešanai</t>
  </si>
  <si>
    <t>Informācijas sistēmu nodrošinājums veterināro zāļu reģistrācijas jomā</t>
  </si>
  <si>
    <t>16_25_P</t>
  </si>
  <si>
    <t>Ēku energosertifikācijai  finansējums Latvijas Lauksaimniecības universitātei</t>
  </si>
  <si>
    <t>16_26_P</t>
  </si>
  <si>
    <t>16_27_P</t>
  </si>
  <si>
    <t>Medību resursu ilgtspējīga apsaimniekošana</t>
  </si>
  <si>
    <t>16_28_P</t>
  </si>
  <si>
    <t>16_29_P</t>
  </si>
  <si>
    <t>Zivju ceļu efektivitātes novērtējums</t>
  </si>
  <si>
    <t>16_30_P</t>
  </si>
  <si>
    <t>64.08.00</t>
  </si>
  <si>
    <t>24.02.00</t>
  </si>
  <si>
    <t>2025</t>
  </si>
  <si>
    <t>Izdevumi Eiropas Lauksaimniecības garantiju fonda (ELGF) projektu un pasākumu īstenošanai (2014-2020)</t>
  </si>
  <si>
    <t xml:space="preserve"> Sabiedriskā finansējuma administrēšana un valsts uzraudzība lauksaimniecībā</t>
  </si>
  <si>
    <t>Valsts atbalsta pasākumi meža nozarē</t>
  </si>
  <si>
    <t xml:space="preserve"> Zivju fonds</t>
  </si>
  <si>
    <t>Finansējums dzelzceļa publiskajai infrastruktūrai</t>
  </si>
  <si>
    <t>Vienotas biļešu noliktavas informācijas sistēmas uzturēšana</t>
  </si>
  <si>
    <t>VAS “Latvijas dzelzceļš” finanšu līdzsvara nodrošināšana</t>
  </si>
  <si>
    <t>Valsts autoceļu attīstības stratēģijas līdz 2040. gadam īstenošanas uzsākšana</t>
  </si>
  <si>
    <t>Velosipēdu ceļu izbūve</t>
  </si>
  <si>
    <t>Finansējums pasažieru dīzeļvilcienu nomaiņai un servisa centram</t>
  </si>
  <si>
    <t>Universālā pasta pakalpojuma saistību izpildes tīro izmaksu kompensācija</t>
  </si>
  <si>
    <t>Pasīvās infrastruktūras izbūve Via Baltica koridorā 5G pārklājuma nodrošināšanai</t>
  </si>
  <si>
    <t>Finansējums esošo dīzeļvilcienu nomaiņai un papildus jaunu vilcienu iegādei neelektrificētajās līnijās</t>
  </si>
  <si>
    <t>jauna programma / apakšprogramma</t>
  </si>
  <si>
    <t xml:space="preserve"> Dotācija zaudējumu segšanai sabiedriskā transporta pakalpojumu sniedzējiem</t>
  </si>
  <si>
    <t xml:space="preserve"> Finansējums dzelzceļa publiskai infrastruktūrai</t>
  </si>
  <si>
    <t xml:space="preserve"> Valsts autoceļu uzturēšana un atjaunošana</t>
  </si>
  <si>
    <t xml:space="preserve"> Dotācija Autotransporta direkcijai sabiedriskā transporta pakalpojumu organizēšanai</t>
  </si>
  <si>
    <t xml:space="preserve"> Kompensācijas par abonētās preses piegādi un saistību izpildi</t>
  </si>
  <si>
    <t>Asistenta pakalpojuma pārskatīšana</t>
  </si>
  <si>
    <t>Iedzīvotāja ienākuma nodokļa atvieglojumu atcelšana strādājošiem par apgādājamiem bērniem (ģimenes valsts pabalsta saņēmējiem), tā vietā piešķirot jaunu pabalstu 50 euro apmērā par katru bērnu</t>
  </si>
  <si>
    <t>Ģimenes valsts pabalsta un bērna piedzimšanas pabalsta saņēmēju loka paplašināšana</t>
  </si>
  <si>
    <t>Labklājības nozares kritiskās IT infrastruktūras rezerves datu centra izveidošana</t>
  </si>
  <si>
    <t>Atlīdzības paaugstināšana nozarē strādājošiem</t>
  </si>
  <si>
    <t xml:space="preserve">Valsts atbalsta pilnveidošana nestrādājošiem bērna invalīda kopšanas pabalsta saņēmējam  pensiju nodrošinājumam </t>
  </si>
  <si>
    <t>Pakalpojuma saņemšanas vides un  apstākļu uzlabošana Sociālās integrācijas valsts aģentūrā  pakalpojumu kvalitātes pilnveidošanai</t>
  </si>
  <si>
    <t>Aktīvo nodarbinātības un preventīvo bezdarba samazināšanas pasākumu īstenošana iedzīvotāju līdzdalības darba tirgū palielināšanai</t>
  </si>
  <si>
    <t>Ārpusģimenes aprūpes atbalsta centru funkciju un kapacitātes pārskatīšana</t>
  </si>
  <si>
    <t>18_18_P</t>
  </si>
  <si>
    <t>Mērķdotācijas sociālajiem darbiniekiem</t>
  </si>
  <si>
    <t>Valsts pensiju speciālais budžets (tai skaitā konsolidējamā pozīcija)</t>
  </si>
  <si>
    <t>Invaliditātes, maternitātes un slimības speciālais budžets (tai skaitā konsolidējamā pozīcija)</t>
  </si>
  <si>
    <t>Nozares centralizēto funkciju izpilde (konsolidējamā pozīcija)</t>
  </si>
  <si>
    <t>Valsts sociālās apdrošināšanas aģentūras speciālais budžets (tai skaitā konsolidējamā pozīcija)</t>
  </si>
  <si>
    <t>19_01_P_SAB</t>
  </si>
  <si>
    <t xml:space="preserve">Satversmes aizsardzības biroja darbības nodrošināšana </t>
  </si>
  <si>
    <t xml:space="preserve">Kadastrālās vērtēšanas sistēmas pilnveidošana </t>
  </si>
  <si>
    <t>Fiziskās personas atbrīvošanas no parādsaistībām mehānisma ieviešana</t>
  </si>
  <si>
    <t>Darba vides drošības nodrošināšana un risku mazināšana</t>
  </si>
  <si>
    <t xml:space="preserve">Valsts valodas centra IT infrastruktūras attīstība </t>
  </si>
  <si>
    <t>Valsts tiesu ekspertīžu biroja kapacitātes celšana</t>
  </si>
  <si>
    <t>Resocializācijas pasākumos iesaistīto Ieslodzījuma vietu pārvaldes darbinieku profesionālās kapacitātes stiprināšana</t>
  </si>
  <si>
    <t xml:space="preserve">Valsts adrešu reģistra un administratīvo robežu datu nodrošināšana uz atvērto kodu bāzes </t>
  </si>
  <si>
    <t xml:space="preserve">Apgrūtināto teritoriju informācijas sistēmas datu nodošanas un apmaiņas procesu nodrošināšana sabiedrībai </t>
  </si>
  <si>
    <t xml:space="preserve">Par valsts budžeta līdzekļiem veicamās zemes kadastrālās uzmērīšanas nodrošināšana </t>
  </si>
  <si>
    <t>Augstas detalizācijas topogrāfiskās informācijas bezmaksas pieeja  valsts un pašvaldību institūcijām</t>
  </si>
  <si>
    <t>Kaitējuma atlīdzinājums privātpersonai par radīto  tiesību aizskārumu kriminālprocesā vai administratīvā pārkāpuma lietā</t>
  </si>
  <si>
    <t>Latgaliešu rakstu valodas saglabāšanas un attīstības jautājumu aktualizēšana un lietojuma veicināšana</t>
  </si>
  <si>
    <t>Elektroniskās maksātnespējas uzskaites sistēmas un tiesu informatīvās sistēmas pielāgošana kredītiestādes maksātnespējas procesa nodrošināšanai</t>
  </si>
  <si>
    <t>19_02_P_SAB</t>
  </si>
  <si>
    <t>Satversmes aizsardzība</t>
  </si>
  <si>
    <t>09.07.00</t>
  </si>
  <si>
    <t>03.06.00</t>
  </si>
  <si>
    <t>2030</t>
  </si>
  <si>
    <t>Oficiālās publikācijas un tiesiskās informācijas nodrošināšana</t>
  </si>
  <si>
    <t>Zaudējumu atlīdzība nepamatoti aizturētajām, arestētajām un notiesātajām personām</t>
  </si>
  <si>
    <t>Vienota valsts pārvaldes rīcībā esošo datu dzīvescikla modeļa ieviešana valsts pārvaldē (tajā skaitā atvērti dati)</t>
  </si>
  <si>
    <t xml:space="preserve">Pakalpojumu pieejamības un piekļūstamības  nodrošināšana </t>
  </si>
  <si>
    <t>Nacionālās elektroniskās identifikācijas shēmas un kvalificētu elektroniskās identifikācijas līdzekļu kapacitātes un pieejamības paaugstināšana, valsts un privātpersonu drošas digitālās saziņas izvēršana</t>
  </si>
  <si>
    <t>Aprēķināto kompensāciju par īpaši aizsargājamo nemedījamo sugu un migrējošo sugu dzīvnieku nodarītiem būtiskiem zaudējumiem un un par saimnieciskās darbības ierobežojumiem īpaši aizsargājamās dabas teritorijās un mikroliegumos izmaksa</t>
  </si>
  <si>
    <t>Pārejai uz aprites ekonomiku 2020. – 2027. gadam pasākumu īstenošana</t>
  </si>
  <si>
    <t>Vides aizsardzības projekti</t>
  </si>
  <si>
    <t>Saliedētības un pilsoniski aktīvas sabiedrības attīstības pamatnostādņu īstenošana</t>
  </si>
  <si>
    <t>Augstākās izglītības kapacitātes stiprināšana</t>
  </si>
  <si>
    <t>Filmu ražošanas procesa nepātrauktībai</t>
  </si>
  <si>
    <t>IT procesu pilnveida kultūras nozarē</t>
  </si>
  <si>
    <t>UNESCO programmu īstenošana</t>
  </si>
  <si>
    <t>Datu sagatavošana Ģeotelpiskās informācijas sistēmai un apgrūtināto teritoriju informācijas sistēmas uzturēšana</t>
  </si>
  <si>
    <t>VDK dokumentu digitalizācijas turpināšana</t>
  </si>
  <si>
    <t>I.Ziedoņa muzeja darbības nodrošināšanai</t>
  </si>
  <si>
    <t>Mediju atbalsta fonda darbības nodrošināšana</t>
  </si>
  <si>
    <t>22.08.00</t>
  </si>
  <si>
    <t xml:space="preserve"> Filmu nozare</t>
  </si>
  <si>
    <t xml:space="preserve"> Kultūrizglītība</t>
  </si>
  <si>
    <t>Valsts vienotā bibliotēku informācijas sistēmas</t>
  </si>
  <si>
    <t>UNESCO Latvijas Nacionālā komisija</t>
  </si>
  <si>
    <t>Sabiedrības saliedētības pasākumi</t>
  </si>
  <si>
    <t>Kultūras infrastruktūras attīstība</t>
  </si>
  <si>
    <t>Informācijas tehnoloģiju attīstība un uzturēšana kultūras nozarē</t>
  </si>
  <si>
    <t>25. Pārresoru koordinācijas centrs kopā:</t>
  </si>
  <si>
    <t>Zināšanās un straptautiskajā pieredzē balstītas starpinstitucionālas vardarbības prevencijas sistēmas izstrāde, ieviešana un monitorings,  praktisku un pieredzi attīstošu aktivitāšu organizēšana, sabiedrības izpratnes veidošana</t>
  </si>
  <si>
    <t>Pārresoru koordinācijas centra darbības nodrošināšana</t>
  </si>
  <si>
    <t xml:space="preserve">Informatīvais ziņojumā “Veselības nozares kapacitātes celšana un noturības stiprināšana Covid-19 apstākļos Latvijā”  iekļauto pasākumu realizācija </t>
  </si>
  <si>
    <t>Veselības aprūpes pakalpojumu pieejamības uzlabošana</t>
  </si>
  <si>
    <t>Informācijas tehnoloģiju kapacitātes paaugstināšana</t>
  </si>
  <si>
    <t>CVK Parakstu vākšanas sistēmas uzturēšana</t>
  </si>
  <si>
    <t>Pensiju neapliekamā minimuma paaugstināšana 2021.gadā uz 350 EUR mēnesī</t>
  </si>
  <si>
    <t>1. pielikums informatīvajam ziņojumam "Par ministriju un citu centrālo valsts iestāžu prioritārajiem pasākumiem 2021., 2022. un 2023.gadam"</t>
  </si>
  <si>
    <t>Vigups, 67095676
edgars.vigups@fm.gov.lv</t>
  </si>
  <si>
    <r>
      <t xml:space="preserve">Tiesībaizsardzības iestāžu amatpersonu  izglītības sistēmas pilnveide </t>
    </r>
    <r>
      <rPr>
        <i/>
        <sz val="8"/>
        <rFont val="Arial"/>
        <family val="2"/>
        <charset val="186"/>
      </rPr>
      <t>(daļa finansējuma ministrijas budžeta ietvaros</t>
    </r>
    <r>
      <rPr>
        <sz val="8"/>
        <rFont val="Arial"/>
        <family val="2"/>
        <charset val="186"/>
      </rPr>
      <t>)</t>
    </r>
  </si>
  <si>
    <t>Jauna budžeta apakšprogramma</t>
  </si>
  <si>
    <t>31.04.00</t>
  </si>
  <si>
    <t>04_01_P</t>
  </si>
  <si>
    <t>25_01_P</t>
  </si>
  <si>
    <t>Sociālās rehabilitācijas valsts programmas</t>
  </si>
  <si>
    <t>*</t>
  </si>
  <si>
    <t>Pasākumu iesniegusi LM (18_11_P) un PKC (25_16_H DLC), finansējums atšķirīgs, jo aprēķinos izmantots atšķirīgs pakalpojumu saņēmēju skaits.</t>
  </si>
  <si>
    <t>**</t>
  </si>
  <si>
    <t xml:space="preserve">Pasākuma īstenošanu nodrošina, veicot transferta maksājumus starp sociālās apdrošināšanas speciālā budžeta apakšbudžetiem, kas nerada negatīvu ietekmi uz kopējo sociālās apdrošināšanas speciālo budžetu (no apakšprogrammas 04.04.00 izdevumiem uz apakšprogrammu 04.01.00. 04.02.00, 04.04.00 ieņēmumiem) vidējā termiņā, bet ir ietekme ilgtermiņā - pēc 20 un vairāk gadiem izmaksu ziņā. Pasākumu iesniegusi LM (18_16_P) un PKC (25_01_H DLC). </t>
  </si>
  <si>
    <t>Tiesu medicīniskā ekspertīze</t>
  </si>
  <si>
    <t>***</t>
  </si>
  <si>
    <t>04_02_P</t>
  </si>
  <si>
    <r>
      <t xml:space="preserve">Daļa no pieprasītā finansējuma - 2021.gadam un turpmāk ik gadu 788 935 </t>
    </r>
    <r>
      <rPr>
        <i/>
        <sz val="9"/>
        <rFont val="Arial"/>
        <family val="2"/>
        <charset val="186"/>
      </rPr>
      <t>euro</t>
    </r>
    <r>
      <rPr>
        <sz val="9"/>
        <rFont val="Arial"/>
        <family val="2"/>
        <charset val="186"/>
      </rPr>
      <t xml:space="preserve"> nomas maksu pieauguma segšanai - atbalstīta MK 18.08.20. sēdē, izskatot informatīvo ziņojumu “Par valsts budžeta izdevumu pārskatīšanas rezultātiem un priekšlikumi par šo rezultātu izmantošanu likumprojekta “Par vidēja termiņa budžeta ietvaru 2021., 2022. un 2023.gadam” un likumprojekta “Par valsts budžetu 2021.gadam” izstrādes procesā”  (protokollēmuma 12.6.5.apakšpunkts).</t>
    </r>
  </si>
  <si>
    <t>Sociālās rehabilitācijas pakalpojumu pieejamības uzlabošana *</t>
  </si>
  <si>
    <t>Sociālās aizsardzības palielināšana pensiju nodrošinājumā, bezdarba un invaliditātes gadījumā nestrādājošiem  vecāku pabalsta saņēmējiem **</t>
  </si>
  <si>
    <t>Pārējie veselības nozares prioritārie pasākumi***</t>
  </si>
  <si>
    <t>Valsts ugunsdzēsības un glābšanas dienesta resursu vadības dispečeru darbavietu ierīkošana</t>
  </si>
  <si>
    <t>Platjoslas pieejamības ģeogrāfiskās informācijas sistēmas uzturēšana</t>
  </si>
  <si>
    <t>XXVII Vispārējo latviešu dziesmu un XVII Deju svētki- tradīcijai 150 gadu svinības</t>
  </si>
  <si>
    <t>19_03_P_SAB</t>
  </si>
  <si>
    <t>Administratīvo pārkāpumu lietās izņemtās mantas un dokumentu glabāšanas, pārņemšanas,  iznīcināšanas nodrošināšana (fiskāli neitrāls pasākums)</t>
  </si>
  <si>
    <t>14_72_P</t>
  </si>
  <si>
    <t>Ieceļotāju uzskaites kontroles informācijas sistēmas (IECIS) uzturēšana</t>
  </si>
  <si>
    <t>14_73_P</t>
  </si>
  <si>
    <t>Iekšējās drošības biroja amatpersonu ar speciālajām pakāpēm atlīdzības izdevumu palielināšana (fiskāli neitrāls pasākums)</t>
  </si>
  <si>
    <t>42.00.00</t>
  </si>
  <si>
    <t>Iekšējās drošības biroja darbības nodrošināšana</t>
  </si>
  <si>
    <t>CVK biroja telpu noma****</t>
  </si>
  <si>
    <t>****</t>
  </si>
  <si>
    <r>
      <t xml:space="preserve">Atbalstīts finansējums 12 716  </t>
    </r>
    <r>
      <rPr>
        <i/>
        <sz val="9"/>
        <rFont val="Arial"/>
        <family val="2"/>
        <charset val="186"/>
      </rPr>
      <t xml:space="preserve">euro </t>
    </r>
    <r>
      <rPr>
        <sz val="9"/>
        <rFont val="Arial"/>
        <family val="2"/>
        <charset val="186"/>
      </rPr>
      <t>apmērā 2021.gadam un turpmāk ik gadu nomas maksu pieauguma segšanai. 
Finansējums pārdalīts no FM resora (saskaņā ar MK 18.08.2020 sēdē  izskatīto IZ par izdevumu pārskatīšanu).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</si>
</sst>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1" x14ac:knownFonts="1">
    <font>
      <sz val="12"/>
      <color theme="1"/>
      <name val="Times New Roman"/>
      <family val="2"/>
      <charset val="186"/>
    </font>
    <font>
      <sz val="8"/>
      <color indexed="8"/>
      <name val="Arial"/>
      <family val="2"/>
      <charset val="186"/>
    </font>
    <font>
      <sz val="8"/>
      <color theme="1"/>
      <name val="Arial"/>
      <family val="2"/>
      <charset val="186"/>
    </font>
    <font>
      <sz val="8"/>
      <name val="Arial"/>
      <family val="2"/>
      <charset val="186"/>
    </font>
    <font>
      <i/>
      <sz val="8"/>
      <color theme="1"/>
      <name val="Arial"/>
      <family val="2"/>
      <charset val="186"/>
    </font>
    <font>
      <b/>
      <sz val="8"/>
      <color theme="1"/>
      <name val="Arial"/>
      <family val="2"/>
      <charset val="186"/>
    </font>
    <font>
      <b/>
      <sz val="11"/>
      <color theme="1"/>
      <name val="Arial"/>
      <family val="2"/>
      <charset val="186"/>
    </font>
    <font>
      <sz val="6"/>
      <color rgb="FFC00000"/>
      <name val="Arial"/>
      <family val="2"/>
      <charset val="186"/>
    </font>
    <font>
      <sz val="10"/>
      <name val="Arial"/>
      <family val="2"/>
      <charset val="186"/>
    </font>
    <font>
      <sz val="8"/>
      <color rgb="FFFF0000"/>
      <name val="Arial"/>
      <family val="2"/>
      <charset val="186"/>
    </font>
    <font>
      <b/>
      <sz val="8"/>
      <name val="Arial"/>
      <family val="2"/>
      <charset val="186"/>
    </font>
    <font>
      <sz val="12"/>
      <color theme="1"/>
      <name val="Times New Roman"/>
      <family val="2"/>
      <charset val="186"/>
    </font>
    <font>
      <sz val="11"/>
      <color theme="1"/>
      <name val="Calibri"/>
      <family val="2"/>
      <charset val="186"/>
      <scheme val="minor"/>
    </font>
    <font>
      <sz val="10"/>
      <name val="Arial"/>
      <family val="2"/>
    </font>
    <font>
      <sz val="11"/>
      <color indexed="8"/>
      <name val="Calibri"/>
      <family val="2"/>
      <scheme val="minor"/>
    </font>
    <font>
      <sz val="11"/>
      <color theme="1"/>
      <name val="Calibri"/>
      <family val="2"/>
      <scheme val="minor"/>
    </font>
    <font>
      <i/>
      <sz val="8"/>
      <name val="Arial"/>
      <family val="2"/>
      <charset val="186"/>
    </font>
    <font>
      <sz val="9"/>
      <color rgb="FFC00000"/>
      <name val="Arial"/>
      <family val="2"/>
      <charset val="186"/>
    </font>
    <font>
      <b/>
      <sz val="9"/>
      <name val="Arial"/>
      <family val="2"/>
      <charset val="186"/>
    </font>
    <font>
      <sz val="9"/>
      <name val="Arial"/>
      <family val="2"/>
      <charset val="186"/>
    </font>
    <font>
      <i/>
      <sz val="9"/>
      <name val="Arial"/>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34">
    <xf numFmtId="0" fontId="0" fillId="0" borderId="0"/>
    <xf numFmtId="0" fontId="8" fillId="0" borderId="0"/>
    <xf numFmtId="0" fontId="8" fillId="0" borderId="0"/>
    <xf numFmtId="0" fontId="12" fillId="0" borderId="0"/>
    <xf numFmtId="0" fontId="12" fillId="0" borderId="0"/>
    <xf numFmtId="0" fontId="8" fillId="0" borderId="0"/>
    <xf numFmtId="0" fontId="8" fillId="0" borderId="0"/>
    <xf numFmtId="9" fontId="8" fillId="0" borderId="0" applyFont="0" applyFill="0" applyBorder="0" applyAlignment="0" applyProtection="0"/>
    <xf numFmtId="0" fontId="8" fillId="0" borderId="0"/>
    <xf numFmtId="0" fontId="12" fillId="0" borderId="0"/>
    <xf numFmtId="0" fontId="8" fillId="0" borderId="0"/>
    <xf numFmtId="0" fontId="8" fillId="0" borderId="0"/>
    <xf numFmtId="43" fontId="8" fillId="0" borderId="0" applyFont="0" applyFill="0" applyBorder="0" applyAlignment="0" applyProtection="0"/>
    <xf numFmtId="0" fontId="14" fillId="0" borderId="0"/>
    <xf numFmtId="0" fontId="12" fillId="0" borderId="0"/>
    <xf numFmtId="0" fontId="8" fillId="0" borderId="0"/>
    <xf numFmtId="0" fontId="8" fillId="0" borderId="0"/>
    <xf numFmtId="0" fontId="12" fillId="0" borderId="0"/>
    <xf numFmtId="0" fontId="8" fillId="0" borderId="0"/>
    <xf numFmtId="0" fontId="12" fillId="0" borderId="0"/>
    <xf numFmtId="0" fontId="8" fillId="0" borderId="0"/>
    <xf numFmtId="43" fontId="8" fillId="0" borderId="0" applyFont="0" applyFill="0" applyBorder="0" applyAlignment="0" applyProtection="0"/>
    <xf numFmtId="0" fontId="11" fillId="0" borderId="0"/>
    <xf numFmtId="0" fontId="15" fillId="0" borderId="0"/>
    <xf numFmtId="0" fontId="8" fillId="0" borderId="0"/>
    <xf numFmtId="0" fontId="12" fillId="0" borderId="0"/>
    <xf numFmtId="0" fontId="12" fillId="0" borderId="0"/>
    <xf numFmtId="0" fontId="12" fillId="0" borderId="0"/>
    <xf numFmtId="0" fontId="12" fillId="0" borderId="0"/>
    <xf numFmtId="0" fontId="12" fillId="0" borderId="0"/>
    <xf numFmtId="0" fontId="13" fillId="0" borderId="0"/>
    <xf numFmtId="0" fontId="8" fillId="0" borderId="0"/>
    <xf numFmtId="0" fontId="8" fillId="0" borderId="0"/>
    <xf numFmtId="0" fontId="8" fillId="0" borderId="0" applyBorder="0"/>
  </cellStyleXfs>
  <cellXfs count="77">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right" vertical="center"/>
    </xf>
    <xf numFmtId="3" fontId="5" fillId="3" borderId="1" xfId="0" applyNumberFormat="1" applyFont="1" applyFill="1" applyBorder="1" applyAlignment="1">
      <alignment horizontal="right" vertical="center"/>
    </xf>
    <xf numFmtId="3" fontId="5" fillId="4" borderId="1" xfId="0" applyNumberFormat="1" applyFont="1" applyFill="1" applyBorder="1" applyAlignment="1">
      <alignment horizontal="right" vertical="center"/>
    </xf>
    <xf numFmtId="0" fontId="2" fillId="0" borderId="1" xfId="0" applyFont="1" applyBorder="1" applyAlignment="1">
      <alignment horizontal="right" vertical="center" wrapText="1"/>
    </xf>
    <xf numFmtId="0" fontId="2" fillId="0" borderId="0" xfId="0" applyFont="1" applyAlignment="1">
      <alignment horizontal="right" vertical="center"/>
    </xf>
    <xf numFmtId="0" fontId="5" fillId="0" borderId="0" xfId="0" applyFont="1" applyAlignment="1">
      <alignment horizontal="center" vertical="center"/>
    </xf>
    <xf numFmtId="3" fontId="3" fillId="0" borderId="1" xfId="0" applyNumberFormat="1" applyFont="1" applyBorder="1" applyAlignment="1">
      <alignment horizontal="right" vertical="center"/>
    </xf>
    <xf numFmtId="0" fontId="2" fillId="0" borderId="1" xfId="0" applyFont="1" applyBorder="1" applyAlignment="1">
      <alignment horizontal="left" vertical="center" wrapText="1"/>
    </xf>
    <xf numFmtId="0" fontId="2" fillId="0" borderId="0" xfId="0" applyFont="1" applyBorder="1" applyAlignment="1">
      <alignment horizontal="center" vertical="center"/>
    </xf>
    <xf numFmtId="3" fontId="2" fillId="0" borderId="0" xfId="0" applyNumberFormat="1" applyFont="1" applyBorder="1" applyAlignment="1">
      <alignment horizontal="right" vertical="center"/>
    </xf>
    <xf numFmtId="3" fontId="7" fillId="0" borderId="0" xfId="0" applyNumberFormat="1" applyFont="1"/>
    <xf numFmtId="0" fontId="2" fillId="0" borderId="3" xfId="0" applyFont="1" applyBorder="1" applyAlignment="1">
      <alignment horizontal="justify" vertical="justify" wrapText="1"/>
    </xf>
    <xf numFmtId="49" fontId="2" fillId="0" borderId="1" xfId="0" applyNumberFormat="1" applyFont="1" applyBorder="1" applyAlignment="1">
      <alignment horizontal="right" vertical="center"/>
    </xf>
    <xf numFmtId="0" fontId="3" fillId="0" borderId="0" xfId="0" applyFont="1" applyAlignment="1">
      <alignment vertical="center" wrapText="1"/>
    </xf>
    <xf numFmtId="0" fontId="2" fillId="0" borderId="0" xfId="0" applyFont="1" applyAlignment="1">
      <alignment horizontal="right"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2" fillId="0" borderId="6" xfId="0" applyFont="1" applyBorder="1" applyAlignment="1">
      <alignment vertical="center" wrapText="1"/>
    </xf>
    <xf numFmtId="3" fontId="2" fillId="0" borderId="6" xfId="0" applyNumberFormat="1" applyFont="1" applyBorder="1" applyAlignment="1">
      <alignment horizontal="right" vertical="center"/>
    </xf>
    <xf numFmtId="0" fontId="3" fillId="0" borderId="4"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49" fontId="3" fillId="0" borderId="1" xfId="0" applyNumberFormat="1" applyFont="1" applyBorder="1" applyAlignment="1">
      <alignment horizontal="center" vertical="center"/>
    </xf>
    <xf numFmtId="3" fontId="3" fillId="0" borderId="1" xfId="0"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3" fontId="10" fillId="4" borderId="1" xfId="1" applyNumberFormat="1" applyFont="1" applyFill="1" applyBorder="1" applyAlignment="1">
      <alignment horizontal="right" vertical="center" wrapText="1"/>
    </xf>
    <xf numFmtId="49" fontId="10" fillId="4" borderId="1" xfId="0"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0" fontId="10" fillId="4" borderId="1" xfId="1" applyNumberFormat="1" applyFont="1" applyFill="1" applyBorder="1" applyAlignment="1">
      <alignment horizontal="center" vertical="center" wrapText="1"/>
    </xf>
    <xf numFmtId="49" fontId="10" fillId="4" borderId="1" xfId="1" applyNumberFormat="1" applyFont="1" applyFill="1" applyBorder="1" applyAlignment="1">
      <alignment horizontal="center" vertical="center" wrapText="1"/>
    </xf>
    <xf numFmtId="3" fontId="10" fillId="4" borderId="1" xfId="0" applyNumberFormat="1" applyFont="1" applyFill="1" applyBorder="1" applyAlignment="1">
      <alignment horizontal="right" vertical="center"/>
    </xf>
    <xf numFmtId="49" fontId="2" fillId="0" borderId="1" xfId="0" applyNumberFormat="1" applyFont="1" applyBorder="1" applyAlignment="1">
      <alignment horizontal="right" vertical="center" wrapText="1"/>
    </xf>
    <xf numFmtId="0" fontId="2" fillId="0" borderId="3" xfId="0" applyFont="1" applyBorder="1" applyAlignment="1">
      <alignment horizontal="right" vertical="justify" wrapText="1"/>
    </xf>
    <xf numFmtId="0" fontId="2" fillId="2" borderId="1" xfId="0" applyFont="1" applyFill="1" applyBorder="1" applyAlignment="1">
      <alignment horizontal="center" vertical="center" wrapText="1"/>
    </xf>
    <xf numFmtId="2" fontId="3" fillId="0" borderId="2" xfId="1" applyNumberFormat="1" applyFont="1" applyFill="1" applyBorder="1" applyAlignment="1">
      <alignment vertical="top" wrapText="1"/>
    </xf>
    <xf numFmtId="2" fontId="3" fillId="0" borderId="1" xfId="1" applyNumberFormat="1" applyFont="1" applyFill="1" applyBorder="1" applyAlignment="1">
      <alignment horizontal="justify" vertical="center" wrapText="1"/>
    </xf>
    <xf numFmtId="2" fontId="3" fillId="0" borderId="1" xfId="1" applyNumberFormat="1" applyFont="1" applyFill="1" applyBorder="1" applyAlignment="1">
      <alignment vertical="center" wrapText="1"/>
    </xf>
    <xf numFmtId="0" fontId="2" fillId="0" borderId="3"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Fill="1" applyBorder="1" applyAlignment="1">
      <alignment vertical="center" wrapText="1"/>
    </xf>
    <xf numFmtId="3" fontId="17" fillId="0" borderId="0" xfId="0" applyNumberFormat="1" applyFont="1"/>
    <xf numFmtId="0" fontId="3" fillId="0" borderId="4" xfId="0" applyFont="1" applyFill="1" applyBorder="1" applyAlignment="1">
      <alignment horizontal="left" vertical="top" wrapText="1"/>
    </xf>
    <xf numFmtId="0" fontId="3" fillId="0" borderId="0" xfId="0" applyFont="1" applyFill="1" applyAlignment="1">
      <alignment horizontal="right" vertical="center"/>
    </xf>
    <xf numFmtId="49" fontId="18" fillId="0" borderId="0" xfId="33" applyNumberFormat="1" applyFont="1" applyFill="1" applyBorder="1" applyAlignment="1">
      <alignment horizontal="righ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center"/>
    </xf>
    <xf numFmtId="14" fontId="2" fillId="0" borderId="1" xfId="0" quotePrefix="1" applyNumberFormat="1" applyFont="1" applyBorder="1" applyAlignment="1">
      <alignment horizontal="right" vertical="center"/>
    </xf>
    <xf numFmtId="49" fontId="3" fillId="0" borderId="0" xfId="1" applyNumberFormat="1" applyFont="1" applyFill="1" applyBorder="1" applyAlignment="1">
      <alignment horizontal="center" vertical="center" wrapText="1"/>
    </xf>
    <xf numFmtId="0" fontId="5" fillId="4" borderId="2" xfId="0" applyFont="1" applyFill="1" applyBorder="1" applyAlignment="1">
      <alignment horizontal="right" vertical="center"/>
    </xf>
    <xf numFmtId="0" fontId="5" fillId="4" borderId="5" xfId="0" applyFont="1" applyFill="1" applyBorder="1" applyAlignment="1">
      <alignment horizontal="right" vertical="center"/>
    </xf>
    <xf numFmtId="0" fontId="5" fillId="4" borderId="3" xfId="0" applyFont="1" applyFill="1" applyBorder="1" applyAlignment="1">
      <alignment horizontal="right" vertical="center"/>
    </xf>
    <xf numFmtId="0" fontId="2" fillId="0" borderId="0" xfId="0" applyFont="1" applyAlignment="1">
      <alignment horizontal="right" wrapText="1"/>
    </xf>
    <xf numFmtId="0" fontId="6" fillId="0" borderId="0" xfId="0" applyFont="1" applyAlignment="1">
      <alignment horizontal="center" vertical="center" wrapText="1"/>
    </xf>
    <xf numFmtId="0" fontId="2" fillId="2" borderId="4" xfId="0" applyFont="1" applyFill="1" applyBorder="1" applyAlignment="1">
      <alignment horizontal="center"/>
    </xf>
    <xf numFmtId="0" fontId="2" fillId="2" borderId="1" xfId="0" applyFont="1" applyFill="1" applyBorder="1" applyAlignment="1">
      <alignment horizontal="center" vertical="center" wrapText="1"/>
    </xf>
    <xf numFmtId="0" fontId="5" fillId="3" borderId="2" xfId="0" applyFont="1" applyFill="1" applyBorder="1" applyAlignment="1">
      <alignment horizontal="right"/>
    </xf>
    <xf numFmtId="0" fontId="5" fillId="3" borderId="5" xfId="0" applyFont="1" applyFill="1" applyBorder="1" applyAlignment="1">
      <alignment horizontal="right"/>
    </xf>
    <xf numFmtId="0" fontId="5" fillId="3" borderId="3" xfId="0" applyFont="1" applyFill="1" applyBorder="1" applyAlignment="1">
      <alignment horizontal="right"/>
    </xf>
    <xf numFmtId="0" fontId="5" fillId="4" borderId="1" xfId="0" applyFont="1" applyFill="1" applyBorder="1" applyAlignment="1">
      <alignment horizontal="right" vertical="center"/>
    </xf>
    <xf numFmtId="0" fontId="2" fillId="0" borderId="0" xfId="0" applyFont="1" applyAlignment="1">
      <alignment horizontal="left" vertical="center" wrapText="1"/>
    </xf>
    <xf numFmtId="49" fontId="19" fillId="0" borderId="0" xfId="33" applyNumberFormat="1" applyFont="1" applyFill="1" applyBorder="1" applyAlignment="1">
      <alignment horizontal="left" vertical="center" wrapText="1"/>
    </xf>
    <xf numFmtId="0" fontId="19" fillId="0" borderId="0" xfId="0" applyFont="1" applyAlignment="1">
      <alignment horizontal="left" vertical="center" wrapText="1"/>
    </xf>
    <xf numFmtId="0" fontId="19" fillId="0" borderId="0" xfId="0" applyFont="1" applyFill="1" applyAlignment="1">
      <alignment horizontal="left" vertical="center"/>
    </xf>
  </cellXfs>
  <cellStyles count="34">
    <cellStyle name="Comma 2" xfId="21"/>
    <cellStyle name="Comma 3" xfId="12"/>
    <cellStyle name="Normal" xfId="0" builtinId="0"/>
    <cellStyle name="Normal 10 2" xfId="10"/>
    <cellStyle name="Normal 10 2 2" xfId="18"/>
    <cellStyle name="Normal 2" xfId="1"/>
    <cellStyle name="Normal 2 2" xfId="5"/>
    <cellStyle name="Normal 2 2 2" xfId="2"/>
    <cellStyle name="Normal 2 2 2 2" xfId="16"/>
    <cellStyle name="Normal 2 3" xfId="6"/>
    <cellStyle name="Normal 2 3 2" xfId="22"/>
    <cellStyle name="Normal 2 4" xfId="31"/>
    <cellStyle name="Normal 3" xfId="4"/>
    <cellStyle name="Normal 3 11" xfId="15"/>
    <cellStyle name="Normal 3 2" xfId="11"/>
    <cellStyle name="Normal 3 3" xfId="26"/>
    <cellStyle name="Normal 3 3 2" xfId="29"/>
    <cellStyle name="Normal 3 4" xfId="27"/>
    <cellStyle name="Normal 3 5" xfId="9"/>
    <cellStyle name="Normal 4" xfId="8"/>
    <cellStyle name="Normal 4 2" xfId="23"/>
    <cellStyle name="Normal 4 26" xfId="30"/>
    <cellStyle name="Normal 5" xfId="24"/>
    <cellStyle name="Normal 5 2" xfId="25"/>
    <cellStyle name="Normal 51" xfId="19"/>
    <cellStyle name="Normal 6" xfId="3"/>
    <cellStyle name="Normal 62" xfId="17"/>
    <cellStyle name="Normal 76" xfId="28"/>
    <cellStyle name="Normal_Sheet1 2" xfId="33"/>
    <cellStyle name="Parasts 2" xfId="13"/>
    <cellStyle name="Parasts 3" xfId="14"/>
    <cellStyle name="Parasts 4" xfId="20"/>
    <cellStyle name="Parasts 5" xfId="32"/>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9"/>
  <sheetViews>
    <sheetView tabSelected="1" topLeftCell="A367" zoomScale="90" zoomScaleNormal="90" workbookViewId="0">
      <selection activeCell="C383" sqref="C383"/>
    </sheetView>
  </sheetViews>
  <sheetFormatPr defaultColWidth="9" defaultRowHeight="11.25" x14ac:dyDescent="0.2"/>
  <cols>
    <col min="1" max="1" width="6.75" style="5" customWidth="1"/>
    <col min="2" max="2" width="10.625" style="14" customWidth="1"/>
    <col min="3" max="3" width="46.625" style="6" customWidth="1"/>
    <col min="4" max="4" width="8" style="13" customWidth="1"/>
    <col min="5" max="5" width="32" style="6" customWidth="1"/>
    <col min="6" max="6" width="10.875" style="3" customWidth="1"/>
    <col min="7" max="7" width="11.375" style="3" customWidth="1"/>
    <col min="8" max="8" width="10.25" style="3" customWidth="1"/>
    <col min="9" max="9" width="11" style="3" customWidth="1"/>
    <col min="10" max="10" width="10.75" style="3" customWidth="1"/>
    <col min="11" max="11" width="9" style="5"/>
    <col min="12" max="12" width="9" style="3"/>
    <col min="13" max="15" width="10.75" style="3" bestFit="1" customWidth="1"/>
    <col min="16" max="16384" width="9" style="3"/>
  </cols>
  <sheetData>
    <row r="1" spans="1:15" ht="18" customHeight="1" x14ac:dyDescent="0.2">
      <c r="G1" s="65" t="s">
        <v>733</v>
      </c>
      <c r="H1" s="65"/>
      <c r="I1" s="65"/>
      <c r="J1" s="65"/>
      <c r="K1" s="65"/>
    </row>
    <row r="2" spans="1:15" ht="17.25" customHeight="1" x14ac:dyDescent="0.2">
      <c r="G2" s="65"/>
      <c r="H2" s="65"/>
      <c r="I2" s="65"/>
      <c r="J2" s="65"/>
      <c r="K2" s="65"/>
    </row>
    <row r="4" spans="1:15" ht="15" x14ac:dyDescent="0.2">
      <c r="A4" s="66" t="s">
        <v>2</v>
      </c>
      <c r="B4" s="66"/>
      <c r="C4" s="66"/>
      <c r="D4" s="66"/>
      <c r="E4" s="66"/>
      <c r="F4" s="66"/>
      <c r="G4" s="66"/>
      <c r="H4" s="66"/>
      <c r="I4" s="66"/>
      <c r="J4" s="66"/>
      <c r="K4" s="66"/>
    </row>
    <row r="8" spans="1:15" ht="11.25" customHeight="1" x14ac:dyDescent="0.2">
      <c r="F8" s="67" t="s">
        <v>10</v>
      </c>
      <c r="G8" s="67"/>
      <c r="H8" s="67"/>
    </row>
    <row r="9" spans="1:15" ht="67.5" x14ac:dyDescent="0.2">
      <c r="A9" s="1" t="s">
        <v>0</v>
      </c>
      <c r="B9" s="1" t="s">
        <v>6</v>
      </c>
      <c r="C9" s="1" t="s">
        <v>7</v>
      </c>
      <c r="D9" s="68" t="s">
        <v>1</v>
      </c>
      <c r="E9" s="68"/>
      <c r="F9" s="47" t="s">
        <v>9</v>
      </c>
      <c r="G9" s="47" t="s">
        <v>12</v>
      </c>
      <c r="H9" s="47" t="s">
        <v>509</v>
      </c>
      <c r="I9" s="2" t="s">
        <v>3</v>
      </c>
      <c r="J9" s="2" t="s">
        <v>5</v>
      </c>
      <c r="K9" s="47" t="s">
        <v>4</v>
      </c>
      <c r="L9" s="4"/>
    </row>
    <row r="10" spans="1:15" ht="15.75" customHeight="1" x14ac:dyDescent="0.2">
      <c r="A10" s="69" t="s">
        <v>8</v>
      </c>
      <c r="B10" s="70"/>
      <c r="C10" s="70"/>
      <c r="D10" s="70"/>
      <c r="E10" s="71"/>
      <c r="F10" s="10">
        <f>F11+F14+F17+F20+F31+F46+F52+F149+F181+F226+F244+F287+F309+F320+F349+F351+F381</f>
        <v>1299651909</v>
      </c>
      <c r="G10" s="10">
        <f>G11+G14+G17+G20+G31+G46+G52+G149+G181+G226+G244+G287+G309+G320+G349+G351+G381</f>
        <v>1269643400</v>
      </c>
      <c r="H10" s="10">
        <f>H11+H14+H17+H20+H31+H46+H52+H149+H181+H226+H244+H287+H309+H320+H349+H351+H381</f>
        <v>1423468838</v>
      </c>
      <c r="I10" s="10">
        <f>I11+I14+I17+I20+I31+I46+I52+I149+I181+I226+I244+I287+I309+I320+I349+I351+I381</f>
        <v>954508339</v>
      </c>
      <c r="J10" s="10">
        <f>J11+J14+J17+J20+J31+J46+J52+J149+J181+J226+J244+J287+J309+J320+J349+J351+J381</f>
        <v>1081281605.1799998</v>
      </c>
      <c r="K10" s="10"/>
      <c r="M10" s="54"/>
      <c r="N10" s="54"/>
      <c r="O10" s="54"/>
    </row>
    <row r="11" spans="1:15" ht="18" customHeight="1" x14ac:dyDescent="0.2">
      <c r="A11" s="62" t="s">
        <v>296</v>
      </c>
      <c r="B11" s="63"/>
      <c r="C11" s="63"/>
      <c r="D11" s="63"/>
      <c r="E11" s="64"/>
      <c r="F11" s="11">
        <f>F12+F13</f>
        <v>352427</v>
      </c>
      <c r="G11" s="11">
        <f t="shared" ref="G11:J11" si="0">G12+G13</f>
        <v>177319</v>
      </c>
      <c r="H11" s="11">
        <f t="shared" si="0"/>
        <v>177319</v>
      </c>
      <c r="I11" s="11">
        <f t="shared" si="0"/>
        <v>0</v>
      </c>
      <c r="J11" s="11">
        <f t="shared" si="0"/>
        <v>13000</v>
      </c>
      <c r="K11" s="11"/>
      <c r="M11" s="19"/>
      <c r="N11" s="19"/>
      <c r="O11" s="19"/>
    </row>
    <row r="12" spans="1:15" ht="22.5" x14ac:dyDescent="0.2">
      <c r="A12" s="7">
        <v>1</v>
      </c>
      <c r="B12" s="28" t="s">
        <v>13</v>
      </c>
      <c r="C12" s="30" t="s">
        <v>507</v>
      </c>
      <c r="D12" s="9" t="s">
        <v>314</v>
      </c>
      <c r="E12" s="20" t="s">
        <v>312</v>
      </c>
      <c r="F12" s="15">
        <v>247905</v>
      </c>
      <c r="G12" s="15">
        <v>13000</v>
      </c>
      <c r="H12" s="15">
        <v>13000</v>
      </c>
      <c r="I12" s="15">
        <v>0</v>
      </c>
      <c r="J12" s="15">
        <v>13000</v>
      </c>
      <c r="K12" s="31"/>
    </row>
    <row r="13" spans="1:15" ht="22.5" x14ac:dyDescent="0.2">
      <c r="A13" s="7">
        <v>2</v>
      </c>
      <c r="B13" s="28" t="s">
        <v>14</v>
      </c>
      <c r="C13" s="30" t="s">
        <v>508</v>
      </c>
      <c r="D13" s="9" t="s">
        <v>314</v>
      </c>
      <c r="E13" s="20" t="s">
        <v>312</v>
      </c>
      <c r="F13" s="32">
        <v>104522</v>
      </c>
      <c r="G13" s="32">
        <v>164319</v>
      </c>
      <c r="H13" s="32">
        <v>164319</v>
      </c>
      <c r="I13" s="32">
        <v>0</v>
      </c>
      <c r="J13" s="32">
        <v>0</v>
      </c>
      <c r="K13" s="31"/>
    </row>
    <row r="14" spans="1:15" x14ac:dyDescent="0.2">
      <c r="A14" s="62" t="s">
        <v>295</v>
      </c>
      <c r="B14" s="63"/>
      <c r="C14" s="63"/>
      <c r="D14" s="63"/>
      <c r="E14" s="64"/>
      <c r="F14" s="44">
        <f>SUM(F15:F16)</f>
        <v>2515668</v>
      </c>
      <c r="G14" s="44">
        <f t="shared" ref="G14:J14" si="1">SUM(G15:G16)</f>
        <v>2628570</v>
      </c>
      <c r="H14" s="44">
        <f t="shared" si="1"/>
        <v>3266663</v>
      </c>
      <c r="I14" s="44">
        <f t="shared" si="1"/>
        <v>0</v>
      </c>
      <c r="J14" s="44">
        <f t="shared" si="1"/>
        <v>3279013</v>
      </c>
      <c r="K14" s="36"/>
    </row>
    <row r="15" spans="1:15" x14ac:dyDescent="0.2">
      <c r="A15" s="7">
        <v>3</v>
      </c>
      <c r="B15" s="28" t="s">
        <v>738</v>
      </c>
      <c r="C15" s="30" t="s">
        <v>510</v>
      </c>
      <c r="D15" s="9" t="s">
        <v>314</v>
      </c>
      <c r="E15" s="20" t="s">
        <v>512</v>
      </c>
      <c r="F15" s="15">
        <v>2480668</v>
      </c>
      <c r="G15" s="15">
        <v>2628570</v>
      </c>
      <c r="H15" s="15">
        <v>3266663</v>
      </c>
      <c r="I15" s="15">
        <v>0</v>
      </c>
      <c r="J15" s="15">
        <v>3279013</v>
      </c>
      <c r="K15" s="31"/>
    </row>
    <row r="16" spans="1:15" ht="22.5" x14ac:dyDescent="0.2">
      <c r="A16" s="7">
        <v>4</v>
      </c>
      <c r="B16" s="28" t="s">
        <v>747</v>
      </c>
      <c r="C16" s="30" t="s">
        <v>511</v>
      </c>
      <c r="D16" s="9" t="s">
        <v>314</v>
      </c>
      <c r="E16" s="20" t="s">
        <v>512</v>
      </c>
      <c r="F16" s="32">
        <v>35000</v>
      </c>
      <c r="G16" s="32">
        <v>0</v>
      </c>
      <c r="H16" s="32">
        <v>0</v>
      </c>
      <c r="I16" s="32">
        <v>0</v>
      </c>
      <c r="J16" s="32">
        <v>0</v>
      </c>
      <c r="K16" s="31" t="s">
        <v>287</v>
      </c>
    </row>
    <row r="17" spans="1:11" x14ac:dyDescent="0.2">
      <c r="A17" s="62" t="s">
        <v>519</v>
      </c>
      <c r="B17" s="63"/>
      <c r="C17" s="63"/>
      <c r="D17" s="63"/>
      <c r="E17" s="64"/>
      <c r="F17" s="44">
        <f>SUM(F18:F19)</f>
        <v>533707</v>
      </c>
      <c r="G17" s="44">
        <f t="shared" ref="G17:J17" si="2">SUM(G18:G19)</f>
        <v>504000</v>
      </c>
      <c r="H17" s="44">
        <f t="shared" si="2"/>
        <v>504000</v>
      </c>
      <c r="I17" s="44">
        <f t="shared" si="2"/>
        <v>0</v>
      </c>
      <c r="J17" s="44">
        <f t="shared" si="2"/>
        <v>504000</v>
      </c>
      <c r="K17" s="36"/>
    </row>
    <row r="18" spans="1:11" ht="22.5" x14ac:dyDescent="0.2">
      <c r="A18" s="7">
        <v>5</v>
      </c>
      <c r="B18" s="28" t="s">
        <v>520</v>
      </c>
      <c r="C18" s="30" t="s">
        <v>521</v>
      </c>
      <c r="D18" s="9" t="s">
        <v>413</v>
      </c>
      <c r="E18" s="20" t="s">
        <v>524</v>
      </c>
      <c r="F18" s="15">
        <v>504000</v>
      </c>
      <c r="G18" s="15">
        <v>504000</v>
      </c>
      <c r="H18" s="15">
        <v>504000</v>
      </c>
      <c r="I18" s="15">
        <v>0</v>
      </c>
      <c r="J18" s="15">
        <v>504000</v>
      </c>
      <c r="K18" s="31"/>
    </row>
    <row r="19" spans="1:11" ht="22.5" x14ac:dyDescent="0.2">
      <c r="A19" s="7">
        <v>6</v>
      </c>
      <c r="B19" s="28" t="s">
        <v>522</v>
      </c>
      <c r="C19" s="30" t="s">
        <v>523</v>
      </c>
      <c r="D19" s="9" t="s">
        <v>314</v>
      </c>
      <c r="E19" s="20" t="s">
        <v>525</v>
      </c>
      <c r="F19" s="32">
        <v>29707</v>
      </c>
      <c r="G19" s="32">
        <v>0</v>
      </c>
      <c r="H19" s="32">
        <v>0</v>
      </c>
      <c r="I19" s="32">
        <v>0</v>
      </c>
      <c r="J19" s="32">
        <v>0</v>
      </c>
      <c r="K19" s="31" t="s">
        <v>287</v>
      </c>
    </row>
    <row r="20" spans="1:11" x14ac:dyDescent="0.2">
      <c r="A20" s="62" t="s">
        <v>294</v>
      </c>
      <c r="B20" s="63"/>
      <c r="C20" s="63"/>
      <c r="D20" s="63"/>
      <c r="E20" s="64"/>
      <c r="F20" s="44">
        <f>F21+F22+F23+F24+F28+F29++F25+F30</f>
        <v>14334123</v>
      </c>
      <c r="G20" s="44">
        <f>G21+G22+G23+G24+G28+G29++G25+G30</f>
        <v>7994970</v>
      </c>
      <c r="H20" s="44">
        <f>H21+H22+H23+H24+H28+H29++H25+H30</f>
        <v>7358524</v>
      </c>
      <c r="I20" s="44">
        <f t="shared" ref="I20" si="3">I21+I22+I23+I24+I28+I29++I25+I30</f>
        <v>17325</v>
      </c>
      <c r="J20" s="44">
        <f>J21+2899331+J23+J24+J28+J29++J25+J30</f>
        <v>5793326</v>
      </c>
      <c r="K20" s="37"/>
    </row>
    <row r="21" spans="1:11" x14ac:dyDescent="0.2">
      <c r="A21" s="7">
        <v>7</v>
      </c>
      <c r="B21" s="28" t="s">
        <v>15</v>
      </c>
      <c r="C21" s="30" t="s">
        <v>513</v>
      </c>
      <c r="D21" s="9" t="s">
        <v>318</v>
      </c>
      <c r="E21" s="20" t="s">
        <v>316</v>
      </c>
      <c r="F21" s="15">
        <v>1120550</v>
      </c>
      <c r="G21" s="15">
        <v>0</v>
      </c>
      <c r="H21" s="15">
        <v>0</v>
      </c>
      <c r="I21" s="15">
        <v>0</v>
      </c>
      <c r="J21" s="15">
        <v>0</v>
      </c>
      <c r="K21" s="31" t="s">
        <v>287</v>
      </c>
    </row>
    <row r="22" spans="1:11" ht="22.5" x14ac:dyDescent="0.2">
      <c r="A22" s="7">
        <v>8</v>
      </c>
      <c r="B22" s="28" t="s">
        <v>16</v>
      </c>
      <c r="C22" s="30" t="s">
        <v>222</v>
      </c>
      <c r="D22" s="9" t="s">
        <v>321</v>
      </c>
      <c r="E22" s="52" t="s">
        <v>320</v>
      </c>
      <c r="F22" s="32">
        <v>1108802</v>
      </c>
      <c r="G22" s="32">
        <v>1106639</v>
      </c>
      <c r="H22" s="32">
        <v>1900337</v>
      </c>
      <c r="I22" s="32">
        <v>0</v>
      </c>
      <c r="J22" s="32">
        <v>2899331</v>
      </c>
      <c r="K22" s="31"/>
    </row>
    <row r="23" spans="1:11" x14ac:dyDescent="0.2">
      <c r="A23" s="7">
        <v>9</v>
      </c>
      <c r="B23" s="28" t="s">
        <v>17</v>
      </c>
      <c r="C23" s="30" t="s">
        <v>514</v>
      </c>
      <c r="D23" s="9" t="s">
        <v>317</v>
      </c>
      <c r="E23" s="20" t="s">
        <v>315</v>
      </c>
      <c r="F23" s="15">
        <v>888500</v>
      </c>
      <c r="G23" s="15">
        <v>0</v>
      </c>
      <c r="H23" s="15">
        <v>0</v>
      </c>
      <c r="I23" s="15">
        <v>0</v>
      </c>
      <c r="J23" s="15">
        <v>0</v>
      </c>
      <c r="K23" s="31" t="s">
        <v>287</v>
      </c>
    </row>
    <row r="24" spans="1:11" ht="22.5" x14ac:dyDescent="0.2">
      <c r="A24" s="7">
        <v>10</v>
      </c>
      <c r="B24" s="28" t="s">
        <v>18</v>
      </c>
      <c r="C24" s="30" t="s">
        <v>515</v>
      </c>
      <c r="D24" s="9" t="s">
        <v>317</v>
      </c>
      <c r="E24" s="20" t="s">
        <v>315</v>
      </c>
      <c r="F24" s="32">
        <v>5803387</v>
      </c>
      <c r="G24" s="32">
        <v>4164515</v>
      </c>
      <c r="H24" s="32">
        <v>3398096</v>
      </c>
      <c r="I24" s="32">
        <v>0</v>
      </c>
      <c r="J24" s="32">
        <v>1103924</v>
      </c>
      <c r="K24" s="31"/>
    </row>
    <row r="25" spans="1:11" ht="22.5" x14ac:dyDescent="0.2">
      <c r="A25" s="7">
        <v>11</v>
      </c>
      <c r="B25" s="28" t="s">
        <v>19</v>
      </c>
      <c r="C25" s="30" t="s">
        <v>516</v>
      </c>
      <c r="D25" s="9"/>
      <c r="E25" s="46" t="s">
        <v>313</v>
      </c>
      <c r="F25" s="15">
        <f>F26+F27</f>
        <v>5204909</v>
      </c>
      <c r="G25" s="15">
        <f t="shared" ref="G25:J25" si="4">G26+G27</f>
        <v>2563071</v>
      </c>
      <c r="H25" s="15">
        <f t="shared" si="4"/>
        <v>1686071</v>
      </c>
      <c r="I25" s="15">
        <f t="shared" si="4"/>
        <v>0</v>
      </c>
      <c r="J25" s="15">
        <f t="shared" si="4"/>
        <v>1686071</v>
      </c>
      <c r="K25" s="31"/>
    </row>
    <row r="26" spans="1:11" x14ac:dyDescent="0.2">
      <c r="A26" s="7"/>
      <c r="B26" s="28"/>
      <c r="C26" s="30"/>
      <c r="D26" s="9" t="s">
        <v>317</v>
      </c>
      <c r="E26" s="20" t="s">
        <v>315</v>
      </c>
      <c r="F26" s="32">
        <v>1908645</v>
      </c>
      <c r="G26" s="32">
        <v>700245</v>
      </c>
      <c r="H26" s="32">
        <v>650445</v>
      </c>
      <c r="I26" s="32">
        <v>0</v>
      </c>
      <c r="J26" s="32">
        <v>650445</v>
      </c>
      <c r="K26" s="31"/>
    </row>
    <row r="27" spans="1:11" x14ac:dyDescent="0.2">
      <c r="A27" s="7"/>
      <c r="B27" s="28"/>
      <c r="C27" s="30"/>
      <c r="D27" s="9" t="s">
        <v>318</v>
      </c>
      <c r="E27" s="20" t="s">
        <v>316</v>
      </c>
      <c r="F27" s="15">
        <v>3296264</v>
      </c>
      <c r="G27" s="15">
        <v>1862826</v>
      </c>
      <c r="H27" s="15">
        <v>1035626</v>
      </c>
      <c r="I27" s="15">
        <v>0</v>
      </c>
      <c r="J27" s="15">
        <v>1035626</v>
      </c>
      <c r="K27" s="31"/>
    </row>
    <row r="28" spans="1:11" x14ac:dyDescent="0.2">
      <c r="A28" s="7">
        <v>12</v>
      </c>
      <c r="B28" s="28" t="s">
        <v>20</v>
      </c>
      <c r="C28" s="30" t="s">
        <v>517</v>
      </c>
      <c r="D28" s="9" t="s">
        <v>318</v>
      </c>
      <c r="E28" s="20" t="s">
        <v>316</v>
      </c>
      <c r="F28" s="32">
        <v>50000</v>
      </c>
      <c r="G28" s="32">
        <v>50000</v>
      </c>
      <c r="H28" s="32">
        <v>50000</v>
      </c>
      <c r="I28" s="32">
        <v>0</v>
      </c>
      <c r="J28" s="32">
        <v>50000</v>
      </c>
      <c r="K28" s="31"/>
    </row>
    <row r="29" spans="1:11" ht="22.5" x14ac:dyDescent="0.2">
      <c r="A29" s="7">
        <v>13</v>
      </c>
      <c r="B29" s="28" t="s">
        <v>21</v>
      </c>
      <c r="C29" s="30" t="s">
        <v>518</v>
      </c>
      <c r="D29" s="9" t="s">
        <v>318</v>
      </c>
      <c r="E29" s="20" t="s">
        <v>316</v>
      </c>
      <c r="F29" s="15">
        <v>96975</v>
      </c>
      <c r="G29" s="15">
        <v>56745</v>
      </c>
      <c r="H29" s="15">
        <v>270020</v>
      </c>
      <c r="I29" s="15">
        <v>17325</v>
      </c>
      <c r="J29" s="15">
        <v>0</v>
      </c>
      <c r="K29" s="31" t="s">
        <v>289</v>
      </c>
    </row>
    <row r="30" spans="1:11" x14ac:dyDescent="0.2">
      <c r="A30" s="7">
        <v>14</v>
      </c>
      <c r="B30" s="28" t="s">
        <v>22</v>
      </c>
      <c r="C30" s="30" t="s">
        <v>221</v>
      </c>
      <c r="D30" s="9" t="s">
        <v>319</v>
      </c>
      <c r="E30" s="20" t="s">
        <v>221</v>
      </c>
      <c r="F30" s="32">
        <v>61000</v>
      </c>
      <c r="G30" s="32">
        <v>54000</v>
      </c>
      <c r="H30" s="32">
        <v>54000</v>
      </c>
      <c r="I30" s="32">
        <v>0</v>
      </c>
      <c r="J30" s="32">
        <v>54000</v>
      </c>
      <c r="K30" s="31"/>
    </row>
    <row r="31" spans="1:11" x14ac:dyDescent="0.2">
      <c r="A31" s="62" t="s">
        <v>293</v>
      </c>
      <c r="B31" s="63"/>
      <c r="C31" s="63"/>
      <c r="D31" s="63"/>
      <c r="E31" s="64"/>
      <c r="F31" s="44">
        <f>SUM(F32:F45)</f>
        <v>355394384</v>
      </c>
      <c r="G31" s="44">
        <f t="shared" ref="G31:J31" si="5">SUM(G32:G45)</f>
        <v>319647840</v>
      </c>
      <c r="H31" s="44">
        <f t="shared" si="5"/>
        <v>295353268</v>
      </c>
      <c r="I31" s="44">
        <f t="shared" si="5"/>
        <v>200000</v>
      </c>
      <c r="J31" s="44">
        <f t="shared" si="5"/>
        <v>295143743</v>
      </c>
      <c r="K31" s="37"/>
    </row>
    <row r="32" spans="1:11" x14ac:dyDescent="0.2">
      <c r="A32" s="7">
        <v>15</v>
      </c>
      <c r="B32" s="28" t="s">
        <v>23</v>
      </c>
      <c r="C32" s="30" t="s">
        <v>526</v>
      </c>
      <c r="D32" s="9" t="s">
        <v>538</v>
      </c>
      <c r="E32" s="20" t="s">
        <v>539</v>
      </c>
      <c r="F32" s="15">
        <v>120000000</v>
      </c>
      <c r="G32" s="15">
        <v>120000000</v>
      </c>
      <c r="H32" s="15">
        <v>120000000</v>
      </c>
      <c r="I32" s="15">
        <v>0</v>
      </c>
      <c r="J32" s="15">
        <v>120000000</v>
      </c>
      <c r="K32" s="31"/>
    </row>
    <row r="33" spans="1:11" x14ac:dyDescent="0.2">
      <c r="A33" s="7">
        <v>16</v>
      </c>
      <c r="B33" s="28" t="s">
        <v>24</v>
      </c>
      <c r="C33" s="30" t="s">
        <v>527</v>
      </c>
      <c r="D33" s="9" t="s">
        <v>326</v>
      </c>
      <c r="E33" s="20" t="s">
        <v>323</v>
      </c>
      <c r="F33" s="15">
        <v>154885000</v>
      </c>
      <c r="G33" s="15">
        <v>139475000</v>
      </c>
      <c r="H33" s="15">
        <v>119115000</v>
      </c>
      <c r="I33" s="15">
        <v>0</v>
      </c>
      <c r="J33" s="15">
        <v>119115000</v>
      </c>
      <c r="K33" s="31"/>
    </row>
    <row r="34" spans="1:11" x14ac:dyDescent="0.2">
      <c r="A34" s="7">
        <v>17</v>
      </c>
      <c r="B34" s="28" t="s">
        <v>25</v>
      </c>
      <c r="C34" s="30" t="s">
        <v>528</v>
      </c>
      <c r="D34" s="9" t="s">
        <v>538</v>
      </c>
      <c r="E34" s="20" t="s">
        <v>539</v>
      </c>
      <c r="F34" s="15">
        <v>40000000</v>
      </c>
      <c r="G34" s="15">
        <v>40000000</v>
      </c>
      <c r="H34" s="15">
        <v>40000000</v>
      </c>
      <c r="I34" s="15">
        <v>0</v>
      </c>
      <c r="J34" s="15">
        <v>40000000</v>
      </c>
      <c r="K34" s="31"/>
    </row>
    <row r="35" spans="1:11" ht="33.75" x14ac:dyDescent="0.2">
      <c r="A35" s="7">
        <v>18</v>
      </c>
      <c r="B35" s="28" t="s">
        <v>26</v>
      </c>
      <c r="C35" s="30" t="s">
        <v>529</v>
      </c>
      <c r="D35" s="9" t="s">
        <v>330</v>
      </c>
      <c r="E35" s="20" t="s">
        <v>329</v>
      </c>
      <c r="F35" s="15">
        <v>853467</v>
      </c>
      <c r="G35" s="15">
        <v>879769</v>
      </c>
      <c r="H35" s="15">
        <v>965197</v>
      </c>
      <c r="I35" s="15">
        <v>0</v>
      </c>
      <c r="J35" s="15">
        <v>965197</v>
      </c>
      <c r="K35" s="31"/>
    </row>
    <row r="36" spans="1:11" ht="22.5" x14ac:dyDescent="0.2">
      <c r="A36" s="7">
        <v>19</v>
      </c>
      <c r="B36" s="28" t="s">
        <v>27</v>
      </c>
      <c r="C36" s="30" t="s">
        <v>224</v>
      </c>
      <c r="D36" s="9" t="s">
        <v>325</v>
      </c>
      <c r="E36" s="20" t="s">
        <v>324</v>
      </c>
      <c r="F36" s="15">
        <v>2784151</v>
      </c>
      <c r="G36" s="15">
        <v>3500000</v>
      </c>
      <c r="H36" s="15">
        <v>0</v>
      </c>
      <c r="I36" s="15">
        <v>0</v>
      </c>
      <c r="J36" s="15">
        <v>0</v>
      </c>
      <c r="K36" s="31" t="s">
        <v>290</v>
      </c>
    </row>
    <row r="37" spans="1:11" x14ac:dyDescent="0.2">
      <c r="A37" s="7">
        <v>20</v>
      </c>
      <c r="B37" s="28" t="s">
        <v>28</v>
      </c>
      <c r="C37" s="30" t="s">
        <v>223</v>
      </c>
      <c r="D37" s="9" t="s">
        <v>538</v>
      </c>
      <c r="E37" s="20" t="s">
        <v>539</v>
      </c>
      <c r="F37" s="15">
        <v>5000000</v>
      </c>
      <c r="G37" s="15">
        <v>5500000</v>
      </c>
      <c r="H37" s="15">
        <v>6000000</v>
      </c>
      <c r="I37" s="15">
        <v>0</v>
      </c>
      <c r="J37" s="15">
        <v>6000000</v>
      </c>
      <c r="K37" s="31"/>
    </row>
    <row r="38" spans="1:11" x14ac:dyDescent="0.2">
      <c r="A38" s="7">
        <v>21</v>
      </c>
      <c r="B38" s="28" t="s">
        <v>29</v>
      </c>
      <c r="C38" s="30" t="s">
        <v>530</v>
      </c>
      <c r="D38" s="9" t="s">
        <v>538</v>
      </c>
      <c r="E38" s="20" t="s">
        <v>539</v>
      </c>
      <c r="F38" s="15">
        <v>6000000</v>
      </c>
      <c r="G38" s="15">
        <v>6000000</v>
      </c>
      <c r="H38" s="15">
        <v>6000000</v>
      </c>
      <c r="I38" s="15">
        <v>0</v>
      </c>
      <c r="J38" s="15">
        <v>6000000</v>
      </c>
      <c r="K38" s="31"/>
    </row>
    <row r="39" spans="1:11" x14ac:dyDescent="0.2">
      <c r="A39" s="7">
        <v>22</v>
      </c>
      <c r="B39" s="28" t="s">
        <v>30</v>
      </c>
      <c r="C39" s="30" t="s">
        <v>531</v>
      </c>
      <c r="D39" s="9" t="s">
        <v>538</v>
      </c>
      <c r="E39" s="20" t="s">
        <v>539</v>
      </c>
      <c r="F39" s="15">
        <v>22000000</v>
      </c>
      <c r="G39" s="15">
        <v>0</v>
      </c>
      <c r="H39" s="15">
        <v>0</v>
      </c>
      <c r="I39" s="15">
        <v>0</v>
      </c>
      <c r="J39" s="15">
        <v>0</v>
      </c>
      <c r="K39" s="31"/>
    </row>
    <row r="40" spans="1:11" ht="22.5" x14ac:dyDescent="0.2">
      <c r="A40" s="7">
        <v>23</v>
      </c>
      <c r="B40" s="28" t="s">
        <v>31</v>
      </c>
      <c r="C40" s="30" t="s">
        <v>532</v>
      </c>
      <c r="D40" s="9" t="s">
        <v>328</v>
      </c>
      <c r="E40" s="20" t="s">
        <v>540</v>
      </c>
      <c r="F40" s="15">
        <v>444959</v>
      </c>
      <c r="G40" s="15">
        <v>1185484</v>
      </c>
      <c r="H40" s="15">
        <v>165484</v>
      </c>
      <c r="I40" s="15">
        <v>0</v>
      </c>
      <c r="J40" s="15">
        <v>155959</v>
      </c>
      <c r="K40" s="31"/>
    </row>
    <row r="41" spans="1:11" ht="22.5" x14ac:dyDescent="0.2">
      <c r="A41" s="7">
        <v>24</v>
      </c>
      <c r="B41" s="28" t="s">
        <v>32</v>
      </c>
      <c r="C41" s="30" t="s">
        <v>533</v>
      </c>
      <c r="D41" s="9" t="s">
        <v>318</v>
      </c>
      <c r="E41" s="20" t="s">
        <v>316</v>
      </c>
      <c r="F41" s="15">
        <v>952165</v>
      </c>
      <c r="G41" s="15">
        <v>687165</v>
      </c>
      <c r="H41" s="15">
        <v>687165</v>
      </c>
      <c r="I41" s="15">
        <v>0</v>
      </c>
      <c r="J41" s="15">
        <v>687165</v>
      </c>
      <c r="K41" s="31"/>
    </row>
    <row r="42" spans="1:11" ht="33.75" x14ac:dyDescent="0.2">
      <c r="A42" s="7">
        <v>25</v>
      </c>
      <c r="B42" s="28" t="s">
        <v>33</v>
      </c>
      <c r="C42" s="30" t="s">
        <v>534</v>
      </c>
      <c r="D42" s="9" t="s">
        <v>332</v>
      </c>
      <c r="E42" s="20" t="s">
        <v>331</v>
      </c>
      <c r="F42" s="15">
        <v>853532</v>
      </c>
      <c r="G42" s="15">
        <v>831312</v>
      </c>
      <c r="H42" s="15">
        <v>831312</v>
      </c>
      <c r="I42" s="15">
        <v>0</v>
      </c>
      <c r="J42" s="15">
        <v>831312</v>
      </c>
      <c r="K42" s="31"/>
    </row>
    <row r="43" spans="1:11" ht="22.5" x14ac:dyDescent="0.2">
      <c r="A43" s="7">
        <v>26</v>
      </c>
      <c r="B43" s="28" t="s">
        <v>34</v>
      </c>
      <c r="C43" s="30" t="s">
        <v>535</v>
      </c>
      <c r="D43" s="9" t="s">
        <v>318</v>
      </c>
      <c r="E43" s="20" t="s">
        <v>316</v>
      </c>
      <c r="F43" s="15">
        <v>21349</v>
      </c>
      <c r="G43" s="15">
        <v>21349</v>
      </c>
      <c r="H43" s="15">
        <v>21349</v>
      </c>
      <c r="I43" s="15">
        <v>0</v>
      </c>
      <c r="J43" s="15">
        <v>21349</v>
      </c>
      <c r="K43" s="31"/>
    </row>
    <row r="44" spans="1:11" ht="33.75" x14ac:dyDescent="0.2">
      <c r="A44" s="7">
        <v>27</v>
      </c>
      <c r="B44" s="28" t="s">
        <v>35</v>
      </c>
      <c r="C44" s="30" t="s">
        <v>536</v>
      </c>
      <c r="D44" s="9" t="s">
        <v>462</v>
      </c>
      <c r="E44" s="20" t="s">
        <v>541</v>
      </c>
      <c r="F44" s="15">
        <v>1399761</v>
      </c>
      <c r="G44" s="15">
        <v>1367761</v>
      </c>
      <c r="H44" s="15">
        <v>1367761</v>
      </c>
      <c r="I44" s="15">
        <v>0</v>
      </c>
      <c r="J44" s="15">
        <v>1367761</v>
      </c>
      <c r="K44" s="31"/>
    </row>
    <row r="45" spans="1:11" ht="22.5" x14ac:dyDescent="0.2">
      <c r="A45" s="7">
        <v>28</v>
      </c>
      <c r="B45" s="28" t="s">
        <v>36</v>
      </c>
      <c r="C45" s="30" t="s">
        <v>537</v>
      </c>
      <c r="D45" s="9" t="s">
        <v>318</v>
      </c>
      <c r="E45" s="20" t="s">
        <v>316</v>
      </c>
      <c r="F45" s="15">
        <v>200000</v>
      </c>
      <c r="G45" s="15">
        <v>200000</v>
      </c>
      <c r="H45" s="15">
        <v>200000</v>
      </c>
      <c r="I45" s="15">
        <v>200000</v>
      </c>
      <c r="J45" s="15">
        <v>0</v>
      </c>
      <c r="K45" s="31">
        <v>2027</v>
      </c>
    </row>
    <row r="46" spans="1:11" x14ac:dyDescent="0.2">
      <c r="A46" s="62" t="s">
        <v>297</v>
      </c>
      <c r="B46" s="63"/>
      <c r="C46" s="63"/>
      <c r="D46" s="63"/>
      <c r="E46" s="64"/>
      <c r="F46" s="44">
        <f>SUM(F47:F51)</f>
        <v>3285681</v>
      </c>
      <c r="G46" s="44">
        <f t="shared" ref="G46:J46" si="6">SUM(G47:G51)</f>
        <v>2929180</v>
      </c>
      <c r="H46" s="44">
        <f t="shared" si="6"/>
        <v>2177492</v>
      </c>
      <c r="I46" s="44">
        <f t="shared" si="6"/>
        <v>0</v>
      </c>
      <c r="J46" s="44">
        <f t="shared" si="6"/>
        <v>1376023</v>
      </c>
      <c r="K46" s="37"/>
    </row>
    <row r="47" spans="1:11" ht="48.75" customHeight="1" x14ac:dyDescent="0.2">
      <c r="A47" s="7">
        <v>29</v>
      </c>
      <c r="B47" s="28" t="s">
        <v>37</v>
      </c>
      <c r="C47" s="30" t="s">
        <v>542</v>
      </c>
      <c r="D47" s="9" t="s">
        <v>334</v>
      </c>
      <c r="E47" s="52" t="s">
        <v>333</v>
      </c>
      <c r="F47" s="15">
        <v>2209982</v>
      </c>
      <c r="G47" s="15">
        <v>2097699</v>
      </c>
      <c r="H47" s="15">
        <v>1376011</v>
      </c>
      <c r="I47" s="15">
        <v>0</v>
      </c>
      <c r="J47" s="15">
        <v>609542</v>
      </c>
      <c r="K47" s="31"/>
    </row>
    <row r="48" spans="1:11" ht="27.75" customHeight="1" x14ac:dyDescent="0.2">
      <c r="A48" s="7">
        <v>30</v>
      </c>
      <c r="B48" s="28" t="s">
        <v>38</v>
      </c>
      <c r="C48" s="30" t="s">
        <v>225</v>
      </c>
      <c r="D48" s="9" t="s">
        <v>334</v>
      </c>
      <c r="E48" s="52" t="s">
        <v>333</v>
      </c>
      <c r="F48" s="15">
        <v>635012</v>
      </c>
      <c r="G48" s="15">
        <v>635012</v>
      </c>
      <c r="H48" s="15">
        <v>635012</v>
      </c>
      <c r="I48" s="15">
        <v>0</v>
      </c>
      <c r="J48" s="15">
        <v>635012</v>
      </c>
      <c r="K48" s="31"/>
    </row>
    <row r="49" spans="1:11" ht="28.5" customHeight="1" x14ac:dyDescent="0.2">
      <c r="A49" s="7">
        <v>31</v>
      </c>
      <c r="B49" s="28" t="s">
        <v>39</v>
      </c>
      <c r="C49" s="30" t="s">
        <v>543</v>
      </c>
      <c r="D49" s="9" t="s">
        <v>337</v>
      </c>
      <c r="E49" s="20" t="s">
        <v>336</v>
      </c>
      <c r="F49" s="15">
        <v>90687</v>
      </c>
      <c r="G49" s="15">
        <v>71469</v>
      </c>
      <c r="H49" s="15">
        <v>71469</v>
      </c>
      <c r="I49" s="15">
        <v>0</v>
      </c>
      <c r="J49" s="15">
        <v>71469</v>
      </c>
      <c r="K49" s="31"/>
    </row>
    <row r="50" spans="1:11" x14ac:dyDescent="0.2">
      <c r="A50" s="7">
        <v>32</v>
      </c>
      <c r="B50" s="28" t="s">
        <v>40</v>
      </c>
      <c r="C50" s="30" t="s">
        <v>226</v>
      </c>
      <c r="D50" s="9" t="s">
        <v>318</v>
      </c>
      <c r="E50" s="20" t="s">
        <v>316</v>
      </c>
      <c r="F50" s="15">
        <v>250000</v>
      </c>
      <c r="G50" s="15">
        <v>80000</v>
      </c>
      <c r="H50" s="15">
        <v>50000</v>
      </c>
      <c r="I50" s="15">
        <v>0</v>
      </c>
      <c r="J50" s="15">
        <v>30000</v>
      </c>
      <c r="K50" s="31"/>
    </row>
    <row r="51" spans="1:11" ht="29.25" customHeight="1" x14ac:dyDescent="0.2">
      <c r="A51" s="7">
        <v>33</v>
      </c>
      <c r="B51" s="28" t="s">
        <v>41</v>
      </c>
      <c r="C51" s="30" t="s">
        <v>227</v>
      </c>
      <c r="D51" s="9" t="s">
        <v>318</v>
      </c>
      <c r="E51" s="20" t="s">
        <v>316</v>
      </c>
      <c r="F51" s="15">
        <v>100000</v>
      </c>
      <c r="G51" s="15">
        <v>45000</v>
      </c>
      <c r="H51" s="15">
        <v>45000</v>
      </c>
      <c r="I51" s="15">
        <v>0</v>
      </c>
      <c r="J51" s="15">
        <v>30000</v>
      </c>
      <c r="K51" s="31"/>
    </row>
    <row r="52" spans="1:11" x14ac:dyDescent="0.2">
      <c r="A52" s="62" t="s">
        <v>298</v>
      </c>
      <c r="B52" s="63"/>
      <c r="C52" s="63"/>
      <c r="D52" s="63"/>
      <c r="E52" s="64"/>
      <c r="F52" s="44">
        <f>F53+F57+F58+F63+F64+F65+F66+F67+F68+F69+F70+F73+F78+F79+F74+F80+F82+F83+F84+F85+F86+F87+F88+F89+F90+F91+F96+F100+F101+F102+F103+F106+F107+F108+F109+F110+F111+F112+F113+F114+F115+F116+F117+F118+F119+F120+F121+F122+F123+F124+F125++F126+F129+F130+F131+F132+F133+F134+F135+F136++F137+F138+F140+F139+F141+F142+F143+F144+F145+F146+F81+F147+F148</f>
        <v>92567745</v>
      </c>
      <c r="G52" s="44">
        <f t="shared" ref="G52:J52" si="7">G53+G57+G58+G63+G64+G65+G66+G67+G68+G69+G70+G73+G78+G79+G74+G80+G82+G83+G84+G85+G86+G87+G88+G89+G90+G91+G96+G100+G101+G102+G103+G106+G107+G108+G109+G110+G111+G112+G113+G114+G115+G116+G117+G118+G119+G120+G121+G122+G123+G124+G125++G126+G129+G130+G131+G132+G133+G134+G135+G136++G137+G138+G140+G139+G141+G142+G143+G144+G145+G146+G81+G147+G148</f>
        <v>99877528</v>
      </c>
      <c r="H52" s="44">
        <f t="shared" si="7"/>
        <v>90924181</v>
      </c>
      <c r="I52" s="44">
        <f t="shared" si="7"/>
        <v>64885635</v>
      </c>
      <c r="J52" s="44">
        <f t="shared" si="7"/>
        <v>54764667</v>
      </c>
      <c r="K52" s="37"/>
    </row>
    <row r="53" spans="1:11" ht="22.5" x14ac:dyDescent="0.2">
      <c r="A53" s="7">
        <v>34</v>
      </c>
      <c r="B53" s="28" t="s">
        <v>42</v>
      </c>
      <c r="C53" s="30" t="s">
        <v>555</v>
      </c>
      <c r="D53" s="9"/>
      <c r="E53" s="46" t="s">
        <v>313</v>
      </c>
      <c r="F53" s="15">
        <f>SUM(F54:F56)</f>
        <v>7811607</v>
      </c>
      <c r="G53" s="15">
        <f t="shared" ref="G53:J53" si="8">SUM(G54:G56)</f>
        <v>7811607</v>
      </c>
      <c r="H53" s="15">
        <f t="shared" si="8"/>
        <v>7811607</v>
      </c>
      <c r="I53" s="15">
        <f t="shared" si="8"/>
        <v>0</v>
      </c>
      <c r="J53" s="15">
        <f t="shared" si="8"/>
        <v>7811607</v>
      </c>
      <c r="K53" s="31"/>
    </row>
    <row r="54" spans="1:11" x14ac:dyDescent="0.2">
      <c r="A54" s="7"/>
      <c r="B54" s="28"/>
      <c r="C54" s="30"/>
      <c r="D54" s="9" t="s">
        <v>340</v>
      </c>
      <c r="E54" s="20" t="s">
        <v>339</v>
      </c>
      <c r="F54" s="15">
        <v>1655825</v>
      </c>
      <c r="G54" s="15">
        <v>1655825</v>
      </c>
      <c r="H54" s="15">
        <v>1655825</v>
      </c>
      <c r="I54" s="15">
        <v>0</v>
      </c>
      <c r="J54" s="15">
        <v>1655825</v>
      </c>
      <c r="K54" s="31"/>
    </row>
    <row r="55" spans="1:11" x14ac:dyDescent="0.2">
      <c r="A55" s="7"/>
      <c r="B55" s="28"/>
      <c r="C55" s="30"/>
      <c r="D55" s="9" t="s">
        <v>321</v>
      </c>
      <c r="E55" s="20" t="s">
        <v>341</v>
      </c>
      <c r="F55" s="15">
        <v>3673914</v>
      </c>
      <c r="G55" s="15">
        <v>3673914</v>
      </c>
      <c r="H55" s="15">
        <v>3673914</v>
      </c>
      <c r="I55" s="15">
        <v>0</v>
      </c>
      <c r="J55" s="15">
        <v>3673914</v>
      </c>
      <c r="K55" s="31"/>
    </row>
    <row r="56" spans="1:11" x14ac:dyDescent="0.2">
      <c r="A56" s="7"/>
      <c r="B56" s="28"/>
      <c r="C56" s="30"/>
      <c r="D56" s="9" t="s">
        <v>343</v>
      </c>
      <c r="E56" s="20" t="s">
        <v>342</v>
      </c>
      <c r="F56" s="15">
        <v>2481868</v>
      </c>
      <c r="G56" s="15">
        <v>2481868</v>
      </c>
      <c r="H56" s="15">
        <v>2481868</v>
      </c>
      <c r="I56" s="15">
        <v>0</v>
      </c>
      <c r="J56" s="15">
        <v>2481868</v>
      </c>
      <c r="K56" s="31"/>
    </row>
    <row r="57" spans="1:11" ht="22.5" x14ac:dyDescent="0.2">
      <c r="A57" s="7">
        <v>35</v>
      </c>
      <c r="B57" s="28" t="s">
        <v>43</v>
      </c>
      <c r="C57" s="30" t="s">
        <v>556</v>
      </c>
      <c r="D57" s="9" t="s">
        <v>344</v>
      </c>
      <c r="E57" s="20" t="s">
        <v>611</v>
      </c>
      <c r="F57" s="15">
        <v>3455000</v>
      </c>
      <c r="G57" s="15">
        <v>800000</v>
      </c>
      <c r="H57" s="15">
        <v>288000</v>
      </c>
      <c r="I57" s="15">
        <v>0</v>
      </c>
      <c r="J57" s="15">
        <v>288000</v>
      </c>
      <c r="K57" s="31"/>
    </row>
    <row r="58" spans="1:11" ht="21" customHeight="1" x14ac:dyDescent="0.2">
      <c r="A58" s="7">
        <v>36</v>
      </c>
      <c r="B58" s="28" t="s">
        <v>44</v>
      </c>
      <c r="C58" s="30" t="s">
        <v>557</v>
      </c>
      <c r="D58" s="9"/>
      <c r="E58" s="46" t="s">
        <v>313</v>
      </c>
      <c r="F58" s="15">
        <f>F59+F60+F61+F62</f>
        <v>11137169</v>
      </c>
      <c r="G58" s="15">
        <f t="shared" ref="G58:J58" si="9">G59+G60+G61+G62</f>
        <v>4717149</v>
      </c>
      <c r="H58" s="15">
        <f t="shared" si="9"/>
        <v>4911095</v>
      </c>
      <c r="I58" s="15">
        <f t="shared" si="9"/>
        <v>0</v>
      </c>
      <c r="J58" s="15">
        <f t="shared" si="9"/>
        <v>958346</v>
      </c>
      <c r="K58" s="31"/>
    </row>
    <row r="59" spans="1:11" ht="27.75" customHeight="1" x14ac:dyDescent="0.2">
      <c r="A59" s="7"/>
      <c r="B59" s="28"/>
      <c r="C59" s="30"/>
      <c r="D59" s="9" t="s">
        <v>344</v>
      </c>
      <c r="E59" s="20" t="s">
        <v>611</v>
      </c>
      <c r="F59" s="15">
        <v>1090179</v>
      </c>
      <c r="G59" s="15">
        <v>378024</v>
      </c>
      <c r="H59" s="15">
        <v>2358157</v>
      </c>
      <c r="I59" s="15"/>
      <c r="J59" s="15">
        <v>288612</v>
      </c>
      <c r="K59" s="31"/>
    </row>
    <row r="60" spans="1:11" ht="21" customHeight="1" x14ac:dyDescent="0.2">
      <c r="A60" s="7"/>
      <c r="B60" s="28"/>
      <c r="C60" s="30"/>
      <c r="D60" s="9" t="s">
        <v>340</v>
      </c>
      <c r="E60" s="20" t="s">
        <v>339</v>
      </c>
      <c r="F60" s="15">
        <v>0</v>
      </c>
      <c r="G60" s="15">
        <v>0</v>
      </c>
      <c r="H60" s="15">
        <v>501314</v>
      </c>
      <c r="I60" s="15"/>
      <c r="J60" s="15">
        <v>379334</v>
      </c>
      <c r="K60" s="31"/>
    </row>
    <row r="61" spans="1:11" ht="21" customHeight="1" x14ac:dyDescent="0.2">
      <c r="A61" s="7"/>
      <c r="B61" s="28"/>
      <c r="C61" s="30"/>
      <c r="D61" s="9" t="s">
        <v>321</v>
      </c>
      <c r="E61" s="20" t="s">
        <v>341</v>
      </c>
      <c r="F61" s="15">
        <v>280000</v>
      </c>
      <c r="G61" s="15">
        <v>523650</v>
      </c>
      <c r="H61" s="15">
        <v>828655</v>
      </c>
      <c r="I61" s="15"/>
      <c r="J61" s="15"/>
      <c r="K61" s="31" t="s">
        <v>291</v>
      </c>
    </row>
    <row r="62" spans="1:11" ht="21" customHeight="1" x14ac:dyDescent="0.2">
      <c r="A62" s="7"/>
      <c r="B62" s="28"/>
      <c r="C62" s="30"/>
      <c r="D62" s="9" t="s">
        <v>351</v>
      </c>
      <c r="E62" s="20" t="s">
        <v>350</v>
      </c>
      <c r="F62" s="15">
        <v>9766990</v>
      </c>
      <c r="G62" s="15">
        <v>3815475</v>
      </c>
      <c r="H62" s="15">
        <v>1222969</v>
      </c>
      <c r="I62" s="15"/>
      <c r="J62" s="15">
        <v>290400</v>
      </c>
      <c r="K62" s="31"/>
    </row>
    <row r="63" spans="1:11" x14ac:dyDescent="0.2">
      <c r="A63" s="7">
        <v>37</v>
      </c>
      <c r="B63" s="28" t="s">
        <v>45</v>
      </c>
      <c r="C63" s="30" t="s">
        <v>558</v>
      </c>
      <c r="D63" s="9" t="s">
        <v>346</v>
      </c>
      <c r="E63" s="20" t="s">
        <v>345</v>
      </c>
      <c r="F63" s="15">
        <v>277887</v>
      </c>
      <c r="G63" s="15">
        <v>247636</v>
      </c>
      <c r="H63" s="15">
        <v>247636</v>
      </c>
      <c r="I63" s="15">
        <v>0</v>
      </c>
      <c r="J63" s="15">
        <v>247636</v>
      </c>
      <c r="K63" s="31"/>
    </row>
    <row r="64" spans="1:11" ht="22.5" x14ac:dyDescent="0.2">
      <c r="A64" s="7">
        <v>38</v>
      </c>
      <c r="B64" s="28" t="s">
        <v>46</v>
      </c>
      <c r="C64" s="30" t="s">
        <v>735</v>
      </c>
      <c r="D64" s="9" t="s">
        <v>340</v>
      </c>
      <c r="E64" s="20" t="s">
        <v>339</v>
      </c>
      <c r="F64" s="15">
        <v>403403</v>
      </c>
      <c r="G64" s="15">
        <v>872094</v>
      </c>
      <c r="H64" s="15">
        <v>1113836</v>
      </c>
      <c r="I64" s="15">
        <v>0</v>
      </c>
      <c r="J64" s="15">
        <v>1256249</v>
      </c>
      <c r="K64" s="31"/>
    </row>
    <row r="65" spans="1:11" ht="33.75" x14ac:dyDescent="0.2">
      <c r="A65" s="7">
        <v>39</v>
      </c>
      <c r="B65" s="28" t="s">
        <v>47</v>
      </c>
      <c r="C65" s="30" t="s">
        <v>559</v>
      </c>
      <c r="D65" s="9" t="s">
        <v>343</v>
      </c>
      <c r="E65" s="20" t="s">
        <v>342</v>
      </c>
      <c r="F65" s="15">
        <v>8036565</v>
      </c>
      <c r="G65" s="15">
        <v>8036565</v>
      </c>
      <c r="H65" s="15">
        <v>8036565</v>
      </c>
      <c r="I65" s="15">
        <v>0</v>
      </c>
      <c r="J65" s="15">
        <v>8036565</v>
      </c>
      <c r="K65" s="31"/>
    </row>
    <row r="66" spans="1:11" x14ac:dyDescent="0.2">
      <c r="A66" s="7">
        <v>40</v>
      </c>
      <c r="B66" s="28" t="s">
        <v>48</v>
      </c>
      <c r="C66" s="30" t="s">
        <v>560</v>
      </c>
      <c r="D66" s="9" t="s">
        <v>340</v>
      </c>
      <c r="E66" s="20" t="s">
        <v>339</v>
      </c>
      <c r="F66" s="15">
        <v>2065672</v>
      </c>
      <c r="G66" s="15">
        <v>5299093</v>
      </c>
      <c r="H66" s="15">
        <v>5986475</v>
      </c>
      <c r="I66" s="15">
        <v>16581135</v>
      </c>
      <c r="J66" s="15">
        <v>0</v>
      </c>
      <c r="K66" s="31" t="s">
        <v>288</v>
      </c>
    </row>
    <row r="67" spans="1:11" ht="22.5" x14ac:dyDescent="0.2">
      <c r="A67" s="7">
        <v>41</v>
      </c>
      <c r="B67" s="28" t="s">
        <v>49</v>
      </c>
      <c r="C67" s="30" t="s">
        <v>561</v>
      </c>
      <c r="D67" s="9" t="s">
        <v>321</v>
      </c>
      <c r="E67" s="20" t="s">
        <v>341</v>
      </c>
      <c r="F67" s="15">
        <v>10000000</v>
      </c>
      <c r="G67" s="15">
        <v>10000000</v>
      </c>
      <c r="H67" s="15">
        <v>10000000</v>
      </c>
      <c r="I67" s="15">
        <v>0</v>
      </c>
      <c r="J67" s="15">
        <v>10000000</v>
      </c>
      <c r="K67" s="31"/>
    </row>
    <row r="68" spans="1:11" x14ac:dyDescent="0.2">
      <c r="A68" s="7">
        <v>42</v>
      </c>
      <c r="B68" s="28" t="s">
        <v>50</v>
      </c>
      <c r="C68" s="30" t="s">
        <v>562</v>
      </c>
      <c r="D68" s="9" t="s">
        <v>351</v>
      </c>
      <c r="E68" s="20" t="s">
        <v>350</v>
      </c>
      <c r="F68" s="15">
        <v>6011667</v>
      </c>
      <c r="G68" s="15">
        <v>9719667</v>
      </c>
      <c r="H68" s="15">
        <v>9719666</v>
      </c>
      <c r="I68" s="15">
        <v>45217000</v>
      </c>
      <c r="J68" s="15">
        <v>0</v>
      </c>
      <c r="K68" s="31" t="s">
        <v>292</v>
      </c>
    </row>
    <row r="69" spans="1:11" x14ac:dyDescent="0.2">
      <c r="A69" s="7">
        <v>43</v>
      </c>
      <c r="B69" s="28" t="s">
        <v>51</v>
      </c>
      <c r="C69" s="30" t="s">
        <v>238</v>
      </c>
      <c r="D69" s="9" t="s">
        <v>343</v>
      </c>
      <c r="E69" s="20" t="s">
        <v>342</v>
      </c>
      <c r="F69" s="15">
        <v>1702500</v>
      </c>
      <c r="G69" s="15">
        <v>3049800</v>
      </c>
      <c r="H69" s="15">
        <v>238800</v>
      </c>
      <c r="I69" s="15">
        <v>0</v>
      </c>
      <c r="J69" s="15">
        <v>261800</v>
      </c>
      <c r="K69" s="31"/>
    </row>
    <row r="70" spans="1:11" ht="33.75" x14ac:dyDescent="0.2">
      <c r="A70" s="7">
        <v>44</v>
      </c>
      <c r="B70" s="28" t="s">
        <v>52</v>
      </c>
      <c r="C70" s="30" t="s">
        <v>563</v>
      </c>
      <c r="D70" s="9"/>
      <c r="E70" s="46" t="s">
        <v>313</v>
      </c>
      <c r="F70" s="15">
        <f>SUM(F71:F72)</f>
        <v>0</v>
      </c>
      <c r="G70" s="15">
        <f t="shared" ref="G70:J70" si="10">SUM(G71:G72)</f>
        <v>1071329</v>
      </c>
      <c r="H70" s="15">
        <f t="shared" si="10"/>
        <v>2401620</v>
      </c>
      <c r="I70" s="15">
        <f t="shared" si="10"/>
        <v>0</v>
      </c>
      <c r="J70" s="15">
        <f t="shared" si="10"/>
        <v>1981705</v>
      </c>
      <c r="K70" s="31"/>
    </row>
    <row r="71" spans="1:11" x14ac:dyDescent="0.2">
      <c r="A71" s="7"/>
      <c r="B71" s="28"/>
      <c r="C71" s="30"/>
      <c r="D71" s="9" t="s">
        <v>321</v>
      </c>
      <c r="E71" s="20" t="s">
        <v>341</v>
      </c>
      <c r="F71" s="15"/>
      <c r="G71" s="15">
        <v>349369</v>
      </c>
      <c r="H71" s="15">
        <v>1679660</v>
      </c>
      <c r="I71" s="15">
        <v>0</v>
      </c>
      <c r="J71" s="15">
        <v>1259745</v>
      </c>
      <c r="K71" s="31"/>
    </row>
    <row r="72" spans="1:11" x14ac:dyDescent="0.2">
      <c r="A72" s="7"/>
      <c r="B72" s="28"/>
      <c r="C72" s="30"/>
      <c r="D72" s="9" t="s">
        <v>343</v>
      </c>
      <c r="E72" s="20" t="s">
        <v>342</v>
      </c>
      <c r="F72" s="15"/>
      <c r="G72" s="15">
        <v>721960</v>
      </c>
      <c r="H72" s="15">
        <v>721960</v>
      </c>
      <c r="I72" s="15">
        <v>0</v>
      </c>
      <c r="J72" s="15">
        <v>721960</v>
      </c>
      <c r="K72" s="31"/>
    </row>
    <row r="73" spans="1:11" ht="37.5" customHeight="1" x14ac:dyDescent="0.2">
      <c r="A73" s="7">
        <v>45</v>
      </c>
      <c r="B73" s="28" t="s">
        <v>53</v>
      </c>
      <c r="C73" s="30" t="s">
        <v>564</v>
      </c>
      <c r="D73" s="9" t="s">
        <v>321</v>
      </c>
      <c r="E73" s="20" t="s">
        <v>341</v>
      </c>
      <c r="F73" s="15">
        <v>3353093</v>
      </c>
      <c r="G73" s="15">
        <v>3353093</v>
      </c>
      <c r="H73" s="15">
        <v>3353093</v>
      </c>
      <c r="I73" s="15">
        <v>0</v>
      </c>
      <c r="J73" s="15">
        <v>3353093</v>
      </c>
      <c r="K73" s="31"/>
    </row>
    <row r="74" spans="1:11" ht="22.5" x14ac:dyDescent="0.2">
      <c r="A74" s="7">
        <v>46</v>
      </c>
      <c r="B74" s="28" t="s">
        <v>54</v>
      </c>
      <c r="C74" s="30" t="s">
        <v>565</v>
      </c>
      <c r="D74" s="9"/>
      <c r="E74" s="46" t="s">
        <v>313</v>
      </c>
      <c r="F74" s="15">
        <f>SUM(F75:F77)</f>
        <v>891042</v>
      </c>
      <c r="G74" s="15">
        <f t="shared" ref="G74:J74" si="11">SUM(G75:G77)</f>
        <v>964082</v>
      </c>
      <c r="H74" s="15">
        <f t="shared" si="11"/>
        <v>439042</v>
      </c>
      <c r="I74" s="15">
        <f t="shared" si="11"/>
        <v>760000</v>
      </c>
      <c r="J74" s="15">
        <f t="shared" si="11"/>
        <v>59042</v>
      </c>
      <c r="K74" s="31"/>
    </row>
    <row r="75" spans="1:11" ht="22.5" x14ac:dyDescent="0.2">
      <c r="A75" s="7"/>
      <c r="B75" s="28"/>
      <c r="C75" s="30"/>
      <c r="D75" s="9" t="s">
        <v>344</v>
      </c>
      <c r="E75" s="20" t="s">
        <v>611</v>
      </c>
      <c r="F75" s="15">
        <v>439042</v>
      </c>
      <c r="G75" s="15">
        <v>439042</v>
      </c>
      <c r="H75" s="15">
        <v>439042</v>
      </c>
      <c r="I75" s="15">
        <v>760000</v>
      </c>
      <c r="J75" s="15">
        <v>59042</v>
      </c>
      <c r="K75" s="31"/>
    </row>
    <row r="76" spans="1:11" x14ac:dyDescent="0.2">
      <c r="A76" s="7"/>
      <c r="B76" s="28"/>
      <c r="C76" s="30"/>
      <c r="D76" s="9" t="s">
        <v>321</v>
      </c>
      <c r="E76" s="20" t="s">
        <v>341</v>
      </c>
      <c r="F76" s="15"/>
      <c r="G76" s="15">
        <v>73040</v>
      </c>
      <c r="H76" s="15">
        <v>0</v>
      </c>
      <c r="I76" s="15">
        <v>0</v>
      </c>
      <c r="J76" s="15">
        <v>0</v>
      </c>
      <c r="K76" s="31" t="s">
        <v>290</v>
      </c>
    </row>
    <row r="77" spans="1:11" x14ac:dyDescent="0.2">
      <c r="A77" s="7"/>
      <c r="B77" s="28"/>
      <c r="C77" s="30"/>
      <c r="D77" s="9" t="s">
        <v>351</v>
      </c>
      <c r="E77" s="20" t="s">
        <v>350</v>
      </c>
      <c r="F77" s="15">
        <v>452000</v>
      </c>
      <c r="G77" s="15">
        <v>452000</v>
      </c>
      <c r="H77" s="15">
        <v>0</v>
      </c>
      <c r="I77" s="15">
        <v>0</v>
      </c>
      <c r="J77" s="15">
        <v>0</v>
      </c>
      <c r="K77" s="31" t="s">
        <v>290</v>
      </c>
    </row>
    <row r="78" spans="1:11" ht="22.5" x14ac:dyDescent="0.2">
      <c r="A78" s="7">
        <v>47</v>
      </c>
      <c r="B78" s="28" t="s">
        <v>55</v>
      </c>
      <c r="C78" s="30" t="s">
        <v>566</v>
      </c>
      <c r="D78" s="9" t="s">
        <v>343</v>
      </c>
      <c r="E78" s="20" t="s">
        <v>342</v>
      </c>
      <c r="F78" s="15">
        <v>409112</v>
      </c>
      <c r="G78" s="15">
        <v>682113</v>
      </c>
      <c r="H78" s="15">
        <v>682113</v>
      </c>
      <c r="I78" s="15">
        <v>0</v>
      </c>
      <c r="J78" s="15">
        <v>682113</v>
      </c>
      <c r="K78" s="31"/>
    </row>
    <row r="79" spans="1:11" ht="22.5" x14ac:dyDescent="0.2">
      <c r="A79" s="7">
        <v>48</v>
      </c>
      <c r="B79" s="28" t="s">
        <v>56</v>
      </c>
      <c r="C79" s="30" t="s">
        <v>228</v>
      </c>
      <c r="D79" s="9" t="s">
        <v>344</v>
      </c>
      <c r="E79" s="20" t="s">
        <v>611</v>
      </c>
      <c r="F79" s="15">
        <v>2041696</v>
      </c>
      <c r="G79" s="15">
        <v>2041696</v>
      </c>
      <c r="H79" s="15">
        <v>2041696</v>
      </c>
      <c r="I79" s="15">
        <v>0</v>
      </c>
      <c r="J79" s="15">
        <v>2041696</v>
      </c>
      <c r="K79" s="31"/>
    </row>
    <row r="80" spans="1:11" ht="39.75" customHeight="1" x14ac:dyDescent="0.2">
      <c r="A80" s="7">
        <v>49</v>
      </c>
      <c r="B80" s="28" t="s">
        <v>57</v>
      </c>
      <c r="C80" s="30" t="s">
        <v>567</v>
      </c>
      <c r="D80" s="9" t="s">
        <v>343</v>
      </c>
      <c r="E80" s="20" t="s">
        <v>342</v>
      </c>
      <c r="F80" s="15">
        <v>1447900</v>
      </c>
      <c r="G80" s="15">
        <v>434370</v>
      </c>
      <c r="H80" s="15">
        <v>0</v>
      </c>
      <c r="I80" s="15">
        <v>0</v>
      </c>
      <c r="J80" s="15">
        <v>0</v>
      </c>
      <c r="K80" s="31" t="s">
        <v>290</v>
      </c>
    </row>
    <row r="81" spans="1:11" ht="22.5" x14ac:dyDescent="0.2">
      <c r="A81" s="7">
        <v>50</v>
      </c>
      <c r="B81" s="28" t="s">
        <v>58</v>
      </c>
      <c r="C81" s="30" t="s">
        <v>568</v>
      </c>
      <c r="D81" s="9" t="s">
        <v>343</v>
      </c>
      <c r="E81" s="20" t="s">
        <v>342</v>
      </c>
      <c r="F81" s="15">
        <v>267625</v>
      </c>
      <c r="G81" s="15">
        <v>0</v>
      </c>
      <c r="H81" s="15">
        <v>0</v>
      </c>
      <c r="I81" s="15">
        <v>0</v>
      </c>
      <c r="J81" s="15">
        <v>0</v>
      </c>
      <c r="K81" s="31" t="s">
        <v>287</v>
      </c>
    </row>
    <row r="82" spans="1:11" x14ac:dyDescent="0.2">
      <c r="A82" s="7">
        <v>51</v>
      </c>
      <c r="B82" s="28" t="s">
        <v>59</v>
      </c>
      <c r="C82" s="30" t="s">
        <v>569</v>
      </c>
      <c r="D82" s="9" t="s">
        <v>343</v>
      </c>
      <c r="E82" s="20" t="s">
        <v>342</v>
      </c>
      <c r="F82" s="15">
        <v>300873</v>
      </c>
      <c r="G82" s="15">
        <v>217588</v>
      </c>
      <c r="H82" s="15">
        <v>282764</v>
      </c>
      <c r="I82" s="15">
        <v>0</v>
      </c>
      <c r="J82" s="15">
        <v>652765</v>
      </c>
      <c r="K82" s="31"/>
    </row>
    <row r="83" spans="1:11" x14ac:dyDescent="0.2">
      <c r="A83" s="7">
        <v>52</v>
      </c>
      <c r="B83" s="28" t="s">
        <v>60</v>
      </c>
      <c r="C83" s="30" t="s">
        <v>570</v>
      </c>
      <c r="D83" s="9" t="s">
        <v>343</v>
      </c>
      <c r="E83" s="20" t="s">
        <v>342</v>
      </c>
      <c r="F83" s="15"/>
      <c r="G83" s="15">
        <v>1366250</v>
      </c>
      <c r="H83" s="15">
        <v>1366250</v>
      </c>
      <c r="I83" s="15">
        <v>0</v>
      </c>
      <c r="J83" s="15">
        <v>0</v>
      </c>
      <c r="K83" s="31" t="s">
        <v>291</v>
      </c>
    </row>
    <row r="84" spans="1:11" x14ac:dyDescent="0.2">
      <c r="A84" s="7">
        <v>53</v>
      </c>
      <c r="B84" s="28" t="s">
        <v>61</v>
      </c>
      <c r="C84" s="30" t="s">
        <v>571</v>
      </c>
      <c r="D84" s="9" t="s">
        <v>343</v>
      </c>
      <c r="E84" s="20" t="s">
        <v>342</v>
      </c>
      <c r="F84" s="15">
        <v>186686</v>
      </c>
      <c r="G84" s="15">
        <v>0</v>
      </c>
      <c r="H84" s="15">
        <v>0</v>
      </c>
      <c r="I84" s="15">
        <v>0</v>
      </c>
      <c r="J84" s="15">
        <v>0</v>
      </c>
      <c r="K84" s="31" t="s">
        <v>287</v>
      </c>
    </row>
    <row r="85" spans="1:11" ht="22.5" x14ac:dyDescent="0.2">
      <c r="A85" s="7">
        <v>54</v>
      </c>
      <c r="B85" s="28" t="s">
        <v>62</v>
      </c>
      <c r="C85" s="30" t="s">
        <v>572</v>
      </c>
      <c r="D85" s="9" t="s">
        <v>321</v>
      </c>
      <c r="E85" s="20" t="s">
        <v>341</v>
      </c>
      <c r="F85" s="15">
        <v>145054</v>
      </c>
      <c r="G85" s="15">
        <v>145054</v>
      </c>
      <c r="H85" s="15">
        <v>145054</v>
      </c>
      <c r="I85" s="15">
        <v>0</v>
      </c>
      <c r="J85" s="15">
        <v>145054</v>
      </c>
      <c r="K85" s="31"/>
    </row>
    <row r="86" spans="1:11" ht="48.75" customHeight="1" x14ac:dyDescent="0.2">
      <c r="A86" s="7">
        <v>55</v>
      </c>
      <c r="B86" s="28" t="s">
        <v>63</v>
      </c>
      <c r="C86" s="30" t="s">
        <v>573</v>
      </c>
      <c r="D86" s="9" t="s">
        <v>321</v>
      </c>
      <c r="E86" s="20" t="s">
        <v>341</v>
      </c>
      <c r="F86" s="15">
        <v>840885</v>
      </c>
      <c r="G86" s="15">
        <v>874679</v>
      </c>
      <c r="H86" s="15">
        <v>820713</v>
      </c>
      <c r="I86" s="15">
        <v>0</v>
      </c>
      <c r="J86" s="15">
        <v>600713</v>
      </c>
      <c r="K86" s="31"/>
    </row>
    <row r="87" spans="1:11" ht="22.5" x14ac:dyDescent="0.2">
      <c r="A87" s="7">
        <v>56</v>
      </c>
      <c r="B87" s="28" t="s">
        <v>64</v>
      </c>
      <c r="C87" s="30" t="s">
        <v>574</v>
      </c>
      <c r="D87" s="9" t="s">
        <v>344</v>
      </c>
      <c r="E87" s="20" t="s">
        <v>611</v>
      </c>
      <c r="F87" s="15">
        <v>179186</v>
      </c>
      <c r="G87" s="15">
        <v>179186</v>
      </c>
      <c r="H87" s="15">
        <v>179186</v>
      </c>
      <c r="I87" s="15">
        <v>0</v>
      </c>
      <c r="J87" s="15">
        <v>179186</v>
      </c>
      <c r="K87" s="31"/>
    </row>
    <row r="88" spans="1:11" x14ac:dyDescent="0.2">
      <c r="A88" s="7">
        <v>57</v>
      </c>
      <c r="B88" s="28" t="s">
        <v>65</v>
      </c>
      <c r="C88" s="30" t="s">
        <v>575</v>
      </c>
      <c r="D88" s="9" t="s">
        <v>340</v>
      </c>
      <c r="E88" s="20" t="s">
        <v>339</v>
      </c>
      <c r="F88" s="15">
        <v>416400</v>
      </c>
      <c r="G88" s="15">
        <v>239000</v>
      </c>
      <c r="H88" s="15">
        <v>500</v>
      </c>
      <c r="I88" s="15">
        <v>0</v>
      </c>
      <c r="J88" s="15">
        <v>500</v>
      </c>
      <c r="K88" s="31"/>
    </row>
    <row r="89" spans="1:11" x14ac:dyDescent="0.2">
      <c r="A89" s="7">
        <v>58</v>
      </c>
      <c r="B89" s="28" t="s">
        <v>66</v>
      </c>
      <c r="C89" s="30" t="s">
        <v>236</v>
      </c>
      <c r="D89" s="9" t="s">
        <v>340</v>
      </c>
      <c r="E89" s="20" t="s">
        <v>339</v>
      </c>
      <c r="F89" s="15">
        <v>189566</v>
      </c>
      <c r="G89" s="15">
        <v>0</v>
      </c>
      <c r="H89" s="15">
        <v>0</v>
      </c>
      <c r="I89" s="15">
        <v>0</v>
      </c>
      <c r="J89" s="15">
        <v>0</v>
      </c>
      <c r="K89" s="31" t="s">
        <v>287</v>
      </c>
    </row>
    <row r="90" spans="1:11" ht="22.5" x14ac:dyDescent="0.2">
      <c r="A90" s="7">
        <v>59</v>
      </c>
      <c r="B90" s="28" t="s">
        <v>67</v>
      </c>
      <c r="C90" s="30" t="s">
        <v>232</v>
      </c>
      <c r="D90" s="9" t="s">
        <v>340</v>
      </c>
      <c r="E90" s="20" t="s">
        <v>339</v>
      </c>
      <c r="F90" s="15">
        <v>33591</v>
      </c>
      <c r="G90" s="15">
        <v>864938</v>
      </c>
      <c r="H90" s="15">
        <v>0</v>
      </c>
      <c r="I90" s="15">
        <v>0</v>
      </c>
      <c r="J90" s="15">
        <v>0</v>
      </c>
      <c r="K90" s="31" t="s">
        <v>290</v>
      </c>
    </row>
    <row r="91" spans="1:11" ht="22.5" x14ac:dyDescent="0.2">
      <c r="A91" s="7">
        <v>60</v>
      </c>
      <c r="B91" s="28" t="s">
        <v>68</v>
      </c>
      <c r="C91" s="30" t="s">
        <v>576</v>
      </c>
      <c r="D91" s="9"/>
      <c r="E91" s="46" t="s">
        <v>313</v>
      </c>
      <c r="F91" s="15">
        <f>SUM(F92:F95)</f>
        <v>7468290</v>
      </c>
      <c r="G91" s="15">
        <f t="shared" ref="G91:J91" si="12">SUM(G92:G95)</f>
        <v>8169763</v>
      </c>
      <c r="H91" s="15">
        <f t="shared" si="12"/>
        <v>8902297</v>
      </c>
      <c r="I91" s="15">
        <f t="shared" si="12"/>
        <v>0</v>
      </c>
      <c r="J91" s="15">
        <f t="shared" si="12"/>
        <v>8902297</v>
      </c>
      <c r="K91" s="31"/>
    </row>
    <row r="92" spans="1:11" x14ac:dyDescent="0.2">
      <c r="A92" s="7"/>
      <c r="B92" s="28"/>
      <c r="C92" s="30"/>
      <c r="D92" s="9" t="s">
        <v>340</v>
      </c>
      <c r="E92" s="20" t="s">
        <v>339</v>
      </c>
      <c r="F92" s="15">
        <v>3738585</v>
      </c>
      <c r="G92" s="15">
        <v>4440058</v>
      </c>
      <c r="H92" s="15">
        <v>5172592</v>
      </c>
      <c r="I92" s="15">
        <v>0</v>
      </c>
      <c r="J92" s="15">
        <v>5172592</v>
      </c>
      <c r="K92" s="31"/>
    </row>
    <row r="93" spans="1:11" x14ac:dyDescent="0.2">
      <c r="A93" s="7"/>
      <c r="B93" s="28"/>
      <c r="C93" s="30"/>
      <c r="D93" s="9" t="s">
        <v>321</v>
      </c>
      <c r="E93" s="20" t="s">
        <v>341</v>
      </c>
      <c r="F93" s="15">
        <v>1007430</v>
      </c>
      <c r="G93" s="15">
        <v>1007430</v>
      </c>
      <c r="H93" s="15">
        <v>1007430</v>
      </c>
      <c r="I93" s="15">
        <v>0</v>
      </c>
      <c r="J93" s="15">
        <v>1007430</v>
      </c>
      <c r="K93" s="31"/>
    </row>
    <row r="94" spans="1:11" x14ac:dyDescent="0.2">
      <c r="A94" s="7"/>
      <c r="B94" s="28"/>
      <c r="C94" s="30"/>
      <c r="D94" s="9" t="s">
        <v>343</v>
      </c>
      <c r="E94" s="20" t="s">
        <v>342</v>
      </c>
      <c r="F94" s="15">
        <v>2367748</v>
      </c>
      <c r="G94" s="15">
        <v>2367748</v>
      </c>
      <c r="H94" s="15">
        <v>2367748</v>
      </c>
      <c r="I94" s="15">
        <v>0</v>
      </c>
      <c r="J94" s="15">
        <v>2367748</v>
      </c>
      <c r="K94" s="31"/>
    </row>
    <row r="95" spans="1:11" x14ac:dyDescent="0.2">
      <c r="A95" s="7"/>
      <c r="B95" s="28"/>
      <c r="C95" s="30"/>
      <c r="D95" s="9" t="s">
        <v>349</v>
      </c>
      <c r="E95" s="20" t="s">
        <v>348</v>
      </c>
      <c r="F95" s="15">
        <v>354527</v>
      </c>
      <c r="G95" s="15">
        <v>354527</v>
      </c>
      <c r="H95" s="15">
        <v>354527</v>
      </c>
      <c r="I95" s="15">
        <v>0</v>
      </c>
      <c r="J95" s="15">
        <v>354527</v>
      </c>
      <c r="K95" s="31"/>
    </row>
    <row r="96" spans="1:11" x14ac:dyDescent="0.2">
      <c r="A96" s="7">
        <v>61</v>
      </c>
      <c r="B96" s="28" t="s">
        <v>69</v>
      </c>
      <c r="C96" s="30" t="s">
        <v>577</v>
      </c>
      <c r="D96" s="9"/>
      <c r="E96" s="46" t="s">
        <v>313</v>
      </c>
      <c r="F96" s="15">
        <f>SUM(F97:F99)</f>
        <v>292048</v>
      </c>
      <c r="G96" s="15">
        <f t="shared" ref="G96:J96" si="13">SUM(G97:G99)</f>
        <v>0</v>
      </c>
      <c r="H96" s="15">
        <f t="shared" si="13"/>
        <v>0</v>
      </c>
      <c r="I96" s="15">
        <f t="shared" si="13"/>
        <v>0</v>
      </c>
      <c r="J96" s="15">
        <f t="shared" si="13"/>
        <v>0</v>
      </c>
      <c r="K96" s="31"/>
    </row>
    <row r="97" spans="1:11" ht="22.5" x14ac:dyDescent="0.2">
      <c r="A97" s="7"/>
      <c r="B97" s="28"/>
      <c r="C97" s="30"/>
      <c r="D97" s="9" t="s">
        <v>344</v>
      </c>
      <c r="E97" s="20" t="s">
        <v>611</v>
      </c>
      <c r="F97" s="15">
        <v>41996</v>
      </c>
      <c r="G97" s="15">
        <v>0</v>
      </c>
      <c r="H97" s="15">
        <v>0</v>
      </c>
      <c r="I97" s="15">
        <v>0</v>
      </c>
      <c r="J97" s="15">
        <v>0</v>
      </c>
      <c r="K97" s="31" t="s">
        <v>287</v>
      </c>
    </row>
    <row r="98" spans="1:11" x14ac:dyDescent="0.2">
      <c r="A98" s="7"/>
      <c r="B98" s="28"/>
      <c r="C98" s="30"/>
      <c r="D98" s="9" t="s">
        <v>340</v>
      </c>
      <c r="E98" s="20" t="s">
        <v>339</v>
      </c>
      <c r="F98" s="15">
        <v>50052</v>
      </c>
      <c r="G98" s="15">
        <v>0</v>
      </c>
      <c r="H98" s="15">
        <v>0</v>
      </c>
      <c r="I98" s="15">
        <v>0</v>
      </c>
      <c r="J98" s="15">
        <v>0</v>
      </c>
      <c r="K98" s="31" t="s">
        <v>287</v>
      </c>
    </row>
    <row r="99" spans="1:11" x14ac:dyDescent="0.2">
      <c r="A99" s="7"/>
      <c r="B99" s="28"/>
      <c r="C99" s="30"/>
      <c r="D99" s="9" t="s">
        <v>351</v>
      </c>
      <c r="E99" s="20" t="s">
        <v>350</v>
      </c>
      <c r="F99" s="15">
        <v>200000</v>
      </c>
      <c r="G99" s="15">
        <v>0</v>
      </c>
      <c r="H99" s="15">
        <v>0</v>
      </c>
      <c r="I99" s="15">
        <v>0</v>
      </c>
      <c r="J99" s="15">
        <v>0</v>
      </c>
      <c r="K99" s="31" t="s">
        <v>287</v>
      </c>
    </row>
    <row r="100" spans="1:11" x14ac:dyDescent="0.2">
      <c r="A100" s="7">
        <v>62</v>
      </c>
      <c r="B100" s="28" t="s">
        <v>70</v>
      </c>
      <c r="C100" s="30" t="s">
        <v>231</v>
      </c>
      <c r="D100" s="9" t="s">
        <v>340</v>
      </c>
      <c r="E100" s="20" t="s">
        <v>339</v>
      </c>
      <c r="F100" s="15">
        <v>260000</v>
      </c>
      <c r="G100" s="15">
        <v>0</v>
      </c>
      <c r="H100" s="15">
        <v>0</v>
      </c>
      <c r="I100" s="15">
        <v>0</v>
      </c>
      <c r="J100" s="15">
        <v>0</v>
      </c>
      <c r="K100" s="31" t="s">
        <v>287</v>
      </c>
    </row>
    <row r="101" spans="1:11" ht="22.5" x14ac:dyDescent="0.2">
      <c r="A101" s="7">
        <v>63</v>
      </c>
      <c r="B101" s="28" t="s">
        <v>71</v>
      </c>
      <c r="C101" s="30" t="s">
        <v>752</v>
      </c>
      <c r="D101" s="9" t="s">
        <v>321</v>
      </c>
      <c r="E101" s="20" t="s">
        <v>341</v>
      </c>
      <c r="F101" s="15">
        <v>32041</v>
      </c>
      <c r="G101" s="15">
        <v>24035</v>
      </c>
      <c r="H101" s="15">
        <v>0</v>
      </c>
      <c r="I101" s="15">
        <v>0</v>
      </c>
      <c r="J101" s="15">
        <v>0</v>
      </c>
      <c r="K101" s="31" t="s">
        <v>290</v>
      </c>
    </row>
    <row r="102" spans="1:11" ht="22.5" x14ac:dyDescent="0.2">
      <c r="A102" s="7">
        <v>64</v>
      </c>
      <c r="B102" s="28" t="s">
        <v>72</v>
      </c>
      <c r="C102" s="30" t="s">
        <v>578</v>
      </c>
      <c r="D102" s="9" t="s">
        <v>321</v>
      </c>
      <c r="E102" s="20" t="s">
        <v>341</v>
      </c>
      <c r="F102" s="15">
        <v>203275</v>
      </c>
      <c r="G102" s="15">
        <v>101000</v>
      </c>
      <c r="H102" s="15">
        <v>82785</v>
      </c>
      <c r="I102" s="15">
        <v>0</v>
      </c>
      <c r="J102" s="15">
        <v>82785</v>
      </c>
      <c r="K102" s="31"/>
    </row>
    <row r="103" spans="1:11" ht="24" customHeight="1" x14ac:dyDescent="0.2">
      <c r="A103" s="7">
        <v>65</v>
      </c>
      <c r="B103" s="28" t="s">
        <v>73</v>
      </c>
      <c r="C103" s="30" t="s">
        <v>230</v>
      </c>
      <c r="D103" s="9"/>
      <c r="E103" s="46" t="s">
        <v>313</v>
      </c>
      <c r="F103" s="15">
        <f>SUM(F104:F105)</f>
        <v>252100</v>
      </c>
      <c r="G103" s="15">
        <f t="shared" ref="G103:J103" si="14">SUM(G104:G105)</f>
        <v>932500</v>
      </c>
      <c r="H103" s="15">
        <f t="shared" si="14"/>
        <v>846600</v>
      </c>
      <c r="I103" s="15">
        <f t="shared" si="14"/>
        <v>0</v>
      </c>
      <c r="J103" s="15">
        <f t="shared" si="14"/>
        <v>123000</v>
      </c>
      <c r="K103" s="31"/>
    </row>
    <row r="104" spans="1:11" x14ac:dyDescent="0.2">
      <c r="A104" s="7"/>
      <c r="B104" s="28"/>
      <c r="C104" s="30"/>
      <c r="D104" s="9" t="s">
        <v>340</v>
      </c>
      <c r="E104" s="20" t="s">
        <v>339</v>
      </c>
      <c r="F104" s="15">
        <v>219100</v>
      </c>
      <c r="G104" s="15">
        <v>928900</v>
      </c>
      <c r="H104" s="15">
        <v>843000</v>
      </c>
      <c r="I104" s="15">
        <v>0</v>
      </c>
      <c r="J104" s="15">
        <v>119400</v>
      </c>
      <c r="K104" s="31"/>
    </row>
    <row r="105" spans="1:11" x14ac:dyDescent="0.2">
      <c r="A105" s="7"/>
      <c r="B105" s="28"/>
      <c r="C105" s="30"/>
      <c r="D105" s="9" t="s">
        <v>351</v>
      </c>
      <c r="E105" s="20" t="s">
        <v>350</v>
      </c>
      <c r="F105" s="15">
        <v>33000</v>
      </c>
      <c r="G105" s="15">
        <v>3600</v>
      </c>
      <c r="H105" s="15">
        <v>3600</v>
      </c>
      <c r="I105" s="15">
        <v>0</v>
      </c>
      <c r="J105" s="15">
        <v>3600</v>
      </c>
      <c r="K105" s="31"/>
    </row>
    <row r="106" spans="1:11" ht="33.75" x14ac:dyDescent="0.2">
      <c r="A106" s="7">
        <v>66</v>
      </c>
      <c r="B106" s="28" t="s">
        <v>74</v>
      </c>
      <c r="C106" s="30" t="s">
        <v>579</v>
      </c>
      <c r="D106" s="9" t="s">
        <v>355</v>
      </c>
      <c r="E106" s="20" t="s">
        <v>354</v>
      </c>
      <c r="F106" s="15">
        <v>1546386</v>
      </c>
      <c r="G106" s="15">
        <v>1546386</v>
      </c>
      <c r="H106" s="15">
        <v>1546386</v>
      </c>
      <c r="I106" s="15">
        <v>0</v>
      </c>
      <c r="J106" s="15">
        <v>0</v>
      </c>
      <c r="K106" s="31" t="s">
        <v>291</v>
      </c>
    </row>
    <row r="107" spans="1:11" ht="22.5" x14ac:dyDescent="0.2">
      <c r="A107" s="7">
        <v>67</v>
      </c>
      <c r="B107" s="28" t="s">
        <v>75</v>
      </c>
      <c r="C107" s="30" t="s">
        <v>580</v>
      </c>
      <c r="D107" s="9" t="s">
        <v>351</v>
      </c>
      <c r="E107" s="20" t="s">
        <v>350</v>
      </c>
      <c r="F107" s="15">
        <v>200000</v>
      </c>
      <c r="G107" s="15">
        <v>0</v>
      </c>
      <c r="H107" s="15">
        <v>0</v>
      </c>
      <c r="I107" s="15">
        <v>0</v>
      </c>
      <c r="J107" s="15">
        <v>0</v>
      </c>
      <c r="K107" s="31" t="s">
        <v>287</v>
      </c>
    </row>
    <row r="108" spans="1:11" ht="25.5" customHeight="1" x14ac:dyDescent="0.2">
      <c r="A108" s="7">
        <v>68</v>
      </c>
      <c r="B108" s="28" t="s">
        <v>76</v>
      </c>
      <c r="C108" s="30" t="s">
        <v>252</v>
      </c>
      <c r="D108" s="9" t="s">
        <v>351</v>
      </c>
      <c r="E108" s="20" t="s">
        <v>350</v>
      </c>
      <c r="F108" s="15">
        <v>31275</v>
      </c>
      <c r="G108" s="15">
        <v>31275</v>
      </c>
      <c r="H108" s="15">
        <v>31275</v>
      </c>
      <c r="I108" s="15">
        <v>0</v>
      </c>
      <c r="J108" s="15">
        <v>0</v>
      </c>
      <c r="K108" s="31" t="s">
        <v>291</v>
      </c>
    </row>
    <row r="109" spans="1:11" ht="33.75" x14ac:dyDescent="0.2">
      <c r="A109" s="7">
        <v>69</v>
      </c>
      <c r="B109" s="28" t="s">
        <v>77</v>
      </c>
      <c r="C109" s="30" t="s">
        <v>253</v>
      </c>
      <c r="D109" s="9" t="s">
        <v>351</v>
      </c>
      <c r="E109" s="20" t="s">
        <v>350</v>
      </c>
      <c r="F109" s="15">
        <v>405975</v>
      </c>
      <c r="G109" s="15">
        <v>424190</v>
      </c>
      <c r="H109" s="15">
        <v>363085</v>
      </c>
      <c r="I109" s="15">
        <v>0</v>
      </c>
      <c r="J109" s="15">
        <v>0</v>
      </c>
      <c r="K109" s="31" t="s">
        <v>291</v>
      </c>
    </row>
    <row r="110" spans="1:11" x14ac:dyDescent="0.2">
      <c r="A110" s="7">
        <v>70</v>
      </c>
      <c r="B110" s="28" t="s">
        <v>78</v>
      </c>
      <c r="C110" s="30" t="s">
        <v>233</v>
      </c>
      <c r="D110" s="9" t="s">
        <v>351</v>
      </c>
      <c r="E110" s="20" t="s">
        <v>350</v>
      </c>
      <c r="F110" s="15">
        <v>400000</v>
      </c>
      <c r="G110" s="15">
        <v>300000</v>
      </c>
      <c r="H110" s="15">
        <v>233798</v>
      </c>
      <c r="I110" s="15">
        <v>0</v>
      </c>
      <c r="J110" s="15">
        <v>0</v>
      </c>
      <c r="K110" s="31" t="s">
        <v>291</v>
      </c>
    </row>
    <row r="111" spans="1:11" x14ac:dyDescent="0.2">
      <c r="A111" s="7">
        <v>71</v>
      </c>
      <c r="B111" s="28" t="s">
        <v>79</v>
      </c>
      <c r="C111" s="30" t="s">
        <v>581</v>
      </c>
      <c r="D111" s="9" t="s">
        <v>351</v>
      </c>
      <c r="E111" s="20" t="s">
        <v>350</v>
      </c>
      <c r="F111" s="15">
        <v>180000</v>
      </c>
      <c r="G111" s="15">
        <v>180000</v>
      </c>
      <c r="H111" s="15">
        <v>180000</v>
      </c>
      <c r="I111" s="15">
        <v>0</v>
      </c>
      <c r="J111" s="15">
        <v>0</v>
      </c>
      <c r="K111" s="31" t="s">
        <v>291</v>
      </c>
    </row>
    <row r="112" spans="1:11" ht="25.5" customHeight="1" x14ac:dyDescent="0.2">
      <c r="A112" s="7">
        <v>72</v>
      </c>
      <c r="B112" s="28" t="s">
        <v>80</v>
      </c>
      <c r="C112" s="30" t="s">
        <v>582</v>
      </c>
      <c r="D112" s="9" t="s">
        <v>351</v>
      </c>
      <c r="E112" s="20" t="s">
        <v>350</v>
      </c>
      <c r="F112" s="15">
        <v>1334097</v>
      </c>
      <c r="G112" s="15">
        <v>932256</v>
      </c>
      <c r="H112" s="15">
        <v>0</v>
      </c>
      <c r="I112" s="15">
        <v>0</v>
      </c>
      <c r="J112" s="15">
        <v>0</v>
      </c>
      <c r="K112" s="31" t="s">
        <v>290</v>
      </c>
    </row>
    <row r="113" spans="1:11" x14ac:dyDescent="0.2">
      <c r="A113" s="7">
        <v>73</v>
      </c>
      <c r="B113" s="28" t="s">
        <v>81</v>
      </c>
      <c r="C113" s="30" t="s">
        <v>583</v>
      </c>
      <c r="D113" s="9" t="s">
        <v>351</v>
      </c>
      <c r="E113" s="20" t="s">
        <v>350</v>
      </c>
      <c r="F113" s="15">
        <v>350000</v>
      </c>
      <c r="G113" s="15">
        <v>500000</v>
      </c>
      <c r="H113" s="15">
        <v>650000</v>
      </c>
      <c r="I113" s="15">
        <v>0</v>
      </c>
      <c r="J113" s="15">
        <v>0</v>
      </c>
      <c r="K113" s="31" t="s">
        <v>291</v>
      </c>
    </row>
    <row r="114" spans="1:11" x14ac:dyDescent="0.2">
      <c r="A114" s="7">
        <v>74</v>
      </c>
      <c r="B114" s="28" t="s">
        <v>82</v>
      </c>
      <c r="C114" s="30" t="s">
        <v>234</v>
      </c>
      <c r="D114" s="9" t="s">
        <v>351</v>
      </c>
      <c r="E114" s="20" t="s">
        <v>350</v>
      </c>
      <c r="F114" s="15">
        <v>916200</v>
      </c>
      <c r="G114" s="15">
        <v>800000</v>
      </c>
      <c r="H114" s="15">
        <v>0</v>
      </c>
      <c r="I114" s="15">
        <v>0</v>
      </c>
      <c r="J114" s="15">
        <v>0</v>
      </c>
      <c r="K114" s="31" t="s">
        <v>290</v>
      </c>
    </row>
    <row r="115" spans="1:11" x14ac:dyDescent="0.2">
      <c r="A115" s="7">
        <v>75</v>
      </c>
      <c r="B115" s="28" t="s">
        <v>83</v>
      </c>
      <c r="C115" s="30" t="s">
        <v>235</v>
      </c>
      <c r="D115" s="9" t="s">
        <v>351</v>
      </c>
      <c r="E115" s="20" t="s">
        <v>350</v>
      </c>
      <c r="F115" s="15">
        <v>318000</v>
      </c>
      <c r="G115" s="15">
        <v>180000</v>
      </c>
      <c r="H115" s="15">
        <v>180000</v>
      </c>
      <c r="I115" s="15">
        <v>0</v>
      </c>
      <c r="J115" s="15">
        <v>180000</v>
      </c>
      <c r="K115" s="31"/>
    </row>
    <row r="116" spans="1:11" ht="22.5" x14ac:dyDescent="0.2">
      <c r="A116" s="7">
        <v>76</v>
      </c>
      <c r="B116" s="28" t="s">
        <v>84</v>
      </c>
      <c r="C116" s="30" t="s">
        <v>584</v>
      </c>
      <c r="D116" s="9" t="s">
        <v>351</v>
      </c>
      <c r="E116" s="20" t="s">
        <v>350</v>
      </c>
      <c r="F116" s="15">
        <v>1526590</v>
      </c>
      <c r="G116" s="15">
        <v>1778590</v>
      </c>
      <c r="H116" s="15">
        <v>0</v>
      </c>
      <c r="I116" s="15">
        <v>0</v>
      </c>
      <c r="J116" s="15">
        <v>0</v>
      </c>
      <c r="K116" s="31" t="s">
        <v>290</v>
      </c>
    </row>
    <row r="117" spans="1:11" x14ac:dyDescent="0.2">
      <c r="A117" s="7">
        <v>77</v>
      </c>
      <c r="B117" s="28" t="s">
        <v>85</v>
      </c>
      <c r="C117" s="30" t="s">
        <v>237</v>
      </c>
      <c r="D117" s="9" t="s">
        <v>340</v>
      </c>
      <c r="E117" s="20" t="s">
        <v>339</v>
      </c>
      <c r="F117" s="15">
        <v>86100</v>
      </c>
      <c r="G117" s="15">
        <v>4500</v>
      </c>
      <c r="H117" s="15">
        <v>4500</v>
      </c>
      <c r="I117" s="15">
        <v>0</v>
      </c>
      <c r="J117" s="15">
        <v>4500</v>
      </c>
      <c r="K117" s="31"/>
    </row>
    <row r="118" spans="1:11" ht="33.75" x14ac:dyDescent="0.2">
      <c r="A118" s="7">
        <v>78</v>
      </c>
      <c r="B118" s="28" t="s">
        <v>86</v>
      </c>
      <c r="C118" s="30" t="s">
        <v>585</v>
      </c>
      <c r="D118" s="9" t="s">
        <v>340</v>
      </c>
      <c r="E118" s="20" t="s">
        <v>339</v>
      </c>
      <c r="F118" s="15">
        <v>214973</v>
      </c>
      <c r="G118" s="15">
        <v>243273</v>
      </c>
      <c r="H118" s="15">
        <v>178273</v>
      </c>
      <c r="I118" s="15">
        <v>0</v>
      </c>
      <c r="J118" s="15">
        <v>139273</v>
      </c>
      <c r="K118" s="31"/>
    </row>
    <row r="119" spans="1:11" ht="33.75" x14ac:dyDescent="0.2">
      <c r="A119" s="7">
        <v>79</v>
      </c>
      <c r="B119" s="28" t="s">
        <v>87</v>
      </c>
      <c r="C119" s="30" t="s">
        <v>239</v>
      </c>
      <c r="D119" s="9" t="s">
        <v>343</v>
      </c>
      <c r="E119" s="20" t="s">
        <v>342</v>
      </c>
      <c r="F119" s="15">
        <v>1395518</v>
      </c>
      <c r="G119" s="15">
        <v>3708487</v>
      </c>
      <c r="H119" s="15">
        <v>4425327</v>
      </c>
      <c r="I119" s="15">
        <v>0</v>
      </c>
      <c r="J119" s="15">
        <v>5279976</v>
      </c>
      <c r="K119" s="31"/>
    </row>
    <row r="120" spans="1:11" ht="22.5" x14ac:dyDescent="0.2">
      <c r="A120" s="7">
        <v>80</v>
      </c>
      <c r="B120" s="28" t="s">
        <v>88</v>
      </c>
      <c r="C120" s="30" t="s">
        <v>240</v>
      </c>
      <c r="D120" s="9" t="s">
        <v>343</v>
      </c>
      <c r="E120" s="20" t="s">
        <v>342</v>
      </c>
      <c r="F120" s="15">
        <v>2987730</v>
      </c>
      <c r="G120" s="15">
        <v>1478171</v>
      </c>
      <c r="H120" s="15">
        <v>41562</v>
      </c>
      <c r="I120" s="15">
        <v>0</v>
      </c>
      <c r="J120" s="15">
        <v>41562</v>
      </c>
      <c r="K120" s="31"/>
    </row>
    <row r="121" spans="1:11" x14ac:dyDescent="0.2">
      <c r="A121" s="7">
        <v>81</v>
      </c>
      <c r="B121" s="28" t="s">
        <v>89</v>
      </c>
      <c r="C121" s="30" t="s">
        <v>241</v>
      </c>
      <c r="D121" s="9" t="s">
        <v>343</v>
      </c>
      <c r="E121" s="20" t="s">
        <v>342</v>
      </c>
      <c r="F121" s="15">
        <v>783433</v>
      </c>
      <c r="G121" s="15">
        <v>346130</v>
      </c>
      <c r="H121" s="15">
        <v>1380942</v>
      </c>
      <c r="I121" s="15">
        <v>0</v>
      </c>
      <c r="J121" s="15">
        <v>0</v>
      </c>
      <c r="K121" s="31" t="s">
        <v>291</v>
      </c>
    </row>
    <row r="122" spans="1:11" x14ac:dyDescent="0.2">
      <c r="A122" s="7">
        <v>82</v>
      </c>
      <c r="B122" s="28" t="s">
        <v>90</v>
      </c>
      <c r="C122" s="30" t="s">
        <v>242</v>
      </c>
      <c r="D122" s="9" t="s">
        <v>343</v>
      </c>
      <c r="E122" s="20" t="s">
        <v>342</v>
      </c>
      <c r="F122" s="15">
        <v>403832</v>
      </c>
      <c r="G122" s="15">
        <v>827117</v>
      </c>
      <c r="H122" s="15">
        <v>784250</v>
      </c>
      <c r="I122" s="15">
        <v>0</v>
      </c>
      <c r="J122" s="15">
        <v>0</v>
      </c>
      <c r="K122" s="31" t="s">
        <v>291</v>
      </c>
    </row>
    <row r="123" spans="1:11" x14ac:dyDescent="0.2">
      <c r="A123" s="7">
        <v>83</v>
      </c>
      <c r="B123" s="28" t="s">
        <v>91</v>
      </c>
      <c r="C123" s="30" t="s">
        <v>243</v>
      </c>
      <c r="D123" s="9" t="s">
        <v>343</v>
      </c>
      <c r="E123" s="20" t="s">
        <v>342</v>
      </c>
      <c r="F123" s="15">
        <v>546900</v>
      </c>
      <c r="G123" s="15">
        <v>6014</v>
      </c>
      <c r="H123" s="15">
        <v>0</v>
      </c>
      <c r="I123" s="15">
        <v>0</v>
      </c>
      <c r="J123" s="15">
        <v>9814</v>
      </c>
      <c r="K123" s="31"/>
    </row>
    <row r="124" spans="1:11" ht="34.5" customHeight="1" x14ac:dyDescent="0.2">
      <c r="A124" s="7">
        <v>84</v>
      </c>
      <c r="B124" s="28" t="s">
        <v>92</v>
      </c>
      <c r="C124" s="30" t="s">
        <v>244</v>
      </c>
      <c r="D124" s="9" t="s">
        <v>343</v>
      </c>
      <c r="E124" s="20" t="s">
        <v>342</v>
      </c>
      <c r="F124" s="15">
        <v>242000</v>
      </c>
      <c r="G124" s="15">
        <v>181500</v>
      </c>
      <c r="H124" s="15">
        <v>102850</v>
      </c>
      <c r="I124" s="15">
        <v>0</v>
      </c>
      <c r="J124" s="15">
        <v>102850</v>
      </c>
      <c r="K124" s="31"/>
    </row>
    <row r="125" spans="1:11" ht="22.5" x14ac:dyDescent="0.2">
      <c r="A125" s="7">
        <v>85</v>
      </c>
      <c r="B125" s="28" t="s">
        <v>93</v>
      </c>
      <c r="C125" s="30" t="s">
        <v>245</v>
      </c>
      <c r="D125" s="9" t="s">
        <v>344</v>
      </c>
      <c r="E125" s="20" t="s">
        <v>611</v>
      </c>
      <c r="F125" s="15">
        <v>42402</v>
      </c>
      <c r="G125" s="15">
        <v>70912</v>
      </c>
      <c r="H125" s="15">
        <v>65640</v>
      </c>
      <c r="I125" s="15">
        <v>0</v>
      </c>
      <c r="J125" s="15">
        <v>65640</v>
      </c>
      <c r="K125" s="31"/>
    </row>
    <row r="126" spans="1:11" x14ac:dyDescent="0.2">
      <c r="A126" s="7">
        <v>86</v>
      </c>
      <c r="B126" s="28" t="s">
        <v>94</v>
      </c>
      <c r="C126" s="30" t="s">
        <v>229</v>
      </c>
      <c r="D126" s="9"/>
      <c r="E126" s="46" t="s">
        <v>313</v>
      </c>
      <c r="F126" s="15">
        <f>F127+F128</f>
        <v>2561281</v>
      </c>
      <c r="G126" s="15">
        <f t="shared" ref="G126:J126" si="15">G127+G128</f>
        <v>1901676</v>
      </c>
      <c r="H126" s="15">
        <f t="shared" si="15"/>
        <v>726176</v>
      </c>
      <c r="I126" s="15">
        <f t="shared" si="15"/>
        <v>0</v>
      </c>
      <c r="J126" s="15">
        <f t="shared" si="15"/>
        <v>567836</v>
      </c>
      <c r="K126" s="31"/>
    </row>
    <row r="127" spans="1:11" x14ac:dyDescent="0.2">
      <c r="A127" s="7"/>
      <c r="B127" s="28"/>
      <c r="C127" s="30"/>
      <c r="D127" s="9" t="s">
        <v>340</v>
      </c>
      <c r="E127" s="20" t="s">
        <v>339</v>
      </c>
      <c r="F127" s="15">
        <v>1376685</v>
      </c>
      <c r="G127" s="15">
        <v>1191976</v>
      </c>
      <c r="H127" s="15">
        <v>246476</v>
      </c>
      <c r="I127" s="15">
        <v>0</v>
      </c>
      <c r="J127" s="15">
        <v>88136</v>
      </c>
      <c r="K127" s="31"/>
    </row>
    <row r="128" spans="1:11" ht="26.25" customHeight="1" x14ac:dyDescent="0.2">
      <c r="A128" s="7"/>
      <c r="B128" s="28"/>
      <c r="C128" s="30"/>
      <c r="D128" s="9" t="s">
        <v>351</v>
      </c>
      <c r="E128" s="20" t="s">
        <v>350</v>
      </c>
      <c r="F128" s="15">
        <v>1184596</v>
      </c>
      <c r="G128" s="15">
        <v>709700</v>
      </c>
      <c r="H128" s="15">
        <v>479700</v>
      </c>
      <c r="I128" s="15">
        <v>0</v>
      </c>
      <c r="J128" s="15">
        <v>479700</v>
      </c>
      <c r="K128" s="31"/>
    </row>
    <row r="129" spans="1:11" ht="33.75" x14ac:dyDescent="0.2">
      <c r="A129" s="7">
        <v>87</v>
      </c>
      <c r="B129" s="28" t="s">
        <v>95</v>
      </c>
      <c r="C129" s="30" t="s">
        <v>246</v>
      </c>
      <c r="D129" s="9" t="s">
        <v>344</v>
      </c>
      <c r="E129" s="20" t="s">
        <v>611</v>
      </c>
      <c r="F129" s="15">
        <v>8077</v>
      </c>
      <c r="G129" s="15">
        <v>0</v>
      </c>
      <c r="H129" s="15">
        <v>0</v>
      </c>
      <c r="I129" s="15">
        <v>0</v>
      </c>
      <c r="J129" s="15">
        <v>0</v>
      </c>
      <c r="K129" s="31" t="s">
        <v>287</v>
      </c>
    </row>
    <row r="130" spans="1:11" ht="22.5" x14ac:dyDescent="0.2">
      <c r="A130" s="7">
        <v>88</v>
      </c>
      <c r="B130" s="28" t="s">
        <v>96</v>
      </c>
      <c r="C130" s="30" t="s">
        <v>247</v>
      </c>
      <c r="D130" s="9" t="s">
        <v>344</v>
      </c>
      <c r="E130" s="20" t="s">
        <v>611</v>
      </c>
      <c r="F130" s="15">
        <v>60259</v>
      </c>
      <c r="G130" s="15">
        <v>0</v>
      </c>
      <c r="H130" s="15">
        <v>0</v>
      </c>
      <c r="I130" s="15">
        <v>0</v>
      </c>
      <c r="J130" s="15">
        <v>0</v>
      </c>
      <c r="K130" s="31" t="s">
        <v>287</v>
      </c>
    </row>
    <row r="131" spans="1:11" ht="22.5" x14ac:dyDescent="0.2">
      <c r="A131" s="7">
        <v>89</v>
      </c>
      <c r="B131" s="28" t="s">
        <v>97</v>
      </c>
      <c r="C131" s="30" t="s">
        <v>248</v>
      </c>
      <c r="D131" s="9" t="s">
        <v>344</v>
      </c>
      <c r="E131" s="20" t="s">
        <v>611</v>
      </c>
      <c r="F131" s="15">
        <v>1314398</v>
      </c>
      <c r="G131" s="15">
        <v>1199660</v>
      </c>
      <c r="H131" s="15">
        <v>0</v>
      </c>
      <c r="I131" s="15">
        <v>0</v>
      </c>
      <c r="J131" s="15">
        <v>0</v>
      </c>
      <c r="K131" s="31" t="s">
        <v>290</v>
      </c>
    </row>
    <row r="132" spans="1:11" ht="33.75" x14ac:dyDescent="0.2">
      <c r="A132" s="7">
        <v>90</v>
      </c>
      <c r="B132" s="28" t="s">
        <v>98</v>
      </c>
      <c r="C132" s="30" t="s">
        <v>544</v>
      </c>
      <c r="D132" s="9" t="s">
        <v>344</v>
      </c>
      <c r="E132" s="20" t="s">
        <v>611</v>
      </c>
      <c r="F132" s="15">
        <v>67917</v>
      </c>
      <c r="G132" s="15">
        <v>0</v>
      </c>
      <c r="H132" s="15">
        <v>0</v>
      </c>
      <c r="I132" s="15">
        <v>0</v>
      </c>
      <c r="J132" s="15">
        <v>0</v>
      </c>
      <c r="K132" s="31" t="s">
        <v>287</v>
      </c>
    </row>
    <row r="133" spans="1:11" ht="22.5" x14ac:dyDescent="0.2">
      <c r="A133" s="7">
        <v>91</v>
      </c>
      <c r="B133" s="28" t="s">
        <v>99</v>
      </c>
      <c r="C133" s="30" t="s">
        <v>249</v>
      </c>
      <c r="D133" s="9" t="s">
        <v>343</v>
      </c>
      <c r="E133" s="20" t="s">
        <v>342</v>
      </c>
      <c r="F133" s="15">
        <v>28578</v>
      </c>
      <c r="G133" s="15">
        <v>28578</v>
      </c>
      <c r="H133" s="15">
        <v>28578</v>
      </c>
      <c r="I133" s="15">
        <v>0</v>
      </c>
      <c r="J133" s="15">
        <v>28578</v>
      </c>
      <c r="K133" s="31"/>
    </row>
    <row r="134" spans="1:11" ht="27.75" customHeight="1" x14ac:dyDescent="0.2">
      <c r="A134" s="7">
        <v>92</v>
      </c>
      <c r="B134" s="28" t="s">
        <v>100</v>
      </c>
      <c r="C134" s="30" t="s">
        <v>545</v>
      </c>
      <c r="D134" s="9" t="s">
        <v>343</v>
      </c>
      <c r="E134" s="20" t="s">
        <v>342</v>
      </c>
      <c r="F134" s="15">
        <v>281914</v>
      </c>
      <c r="G134" s="15">
        <v>281914</v>
      </c>
      <c r="H134" s="15">
        <v>281914</v>
      </c>
      <c r="I134" s="15">
        <v>0</v>
      </c>
      <c r="J134" s="15">
        <v>281914</v>
      </c>
      <c r="K134" s="31"/>
    </row>
    <row r="135" spans="1:11" ht="33.75" x14ac:dyDescent="0.2">
      <c r="A135" s="7">
        <v>93</v>
      </c>
      <c r="B135" s="28" t="s">
        <v>101</v>
      </c>
      <c r="C135" s="30" t="s">
        <v>756</v>
      </c>
      <c r="D135" s="9" t="s">
        <v>586</v>
      </c>
      <c r="E135" s="20" t="s">
        <v>612</v>
      </c>
      <c r="F135" s="15">
        <v>0</v>
      </c>
      <c r="G135" s="15">
        <v>0</v>
      </c>
      <c r="H135" s="15">
        <v>0</v>
      </c>
      <c r="I135" s="15">
        <v>0</v>
      </c>
      <c r="J135" s="15">
        <v>0</v>
      </c>
      <c r="K135" s="31"/>
    </row>
    <row r="136" spans="1:11" ht="33.75" x14ac:dyDescent="0.2">
      <c r="A136" s="7">
        <v>94</v>
      </c>
      <c r="B136" s="28" t="s">
        <v>102</v>
      </c>
      <c r="C136" s="30" t="s">
        <v>250</v>
      </c>
      <c r="D136" s="9" t="s">
        <v>351</v>
      </c>
      <c r="E136" s="20" t="s">
        <v>350</v>
      </c>
      <c r="F136" s="15">
        <v>1027569</v>
      </c>
      <c r="G136" s="15">
        <v>1914440</v>
      </c>
      <c r="H136" s="15">
        <v>961660</v>
      </c>
      <c r="I136" s="15">
        <v>0</v>
      </c>
      <c r="J136" s="15">
        <v>0</v>
      </c>
      <c r="K136" s="31" t="s">
        <v>291</v>
      </c>
    </row>
    <row r="137" spans="1:11" x14ac:dyDescent="0.2">
      <c r="A137" s="7">
        <v>95</v>
      </c>
      <c r="B137" s="28" t="s">
        <v>103</v>
      </c>
      <c r="C137" s="30" t="s">
        <v>251</v>
      </c>
      <c r="D137" s="9" t="s">
        <v>351</v>
      </c>
      <c r="E137" s="20" t="s">
        <v>350</v>
      </c>
      <c r="F137" s="15">
        <v>57546</v>
      </c>
      <c r="G137" s="15">
        <v>57546</v>
      </c>
      <c r="H137" s="15">
        <v>57546</v>
      </c>
      <c r="I137" s="15">
        <v>0</v>
      </c>
      <c r="J137" s="15">
        <v>57546</v>
      </c>
      <c r="K137" s="31"/>
    </row>
    <row r="138" spans="1:11" ht="33.75" x14ac:dyDescent="0.2">
      <c r="A138" s="7">
        <v>96</v>
      </c>
      <c r="B138" s="28" t="s">
        <v>104</v>
      </c>
      <c r="C138" s="30" t="s">
        <v>546</v>
      </c>
      <c r="D138" s="9" t="s">
        <v>351</v>
      </c>
      <c r="E138" s="20" t="s">
        <v>350</v>
      </c>
      <c r="F138" s="15">
        <v>70965</v>
      </c>
      <c r="G138" s="15">
        <v>70965</v>
      </c>
      <c r="H138" s="15">
        <v>70965</v>
      </c>
      <c r="I138" s="15">
        <v>0</v>
      </c>
      <c r="J138" s="15">
        <v>70965</v>
      </c>
      <c r="K138" s="31"/>
    </row>
    <row r="139" spans="1:11" x14ac:dyDescent="0.2">
      <c r="A139" s="7">
        <v>97</v>
      </c>
      <c r="B139" s="28" t="s">
        <v>105</v>
      </c>
      <c r="C139" s="30" t="s">
        <v>547</v>
      </c>
      <c r="D139" s="9" t="s">
        <v>351</v>
      </c>
      <c r="E139" s="20" t="s">
        <v>350</v>
      </c>
      <c r="F139" s="15">
        <v>2438500</v>
      </c>
      <c r="G139" s="15">
        <v>8372000</v>
      </c>
      <c r="H139" s="15">
        <v>8372000</v>
      </c>
      <c r="I139" s="15">
        <v>2117500</v>
      </c>
      <c r="J139" s="15">
        <v>0</v>
      </c>
      <c r="K139" s="31" t="s">
        <v>289</v>
      </c>
    </row>
    <row r="140" spans="1:11" ht="22.5" x14ac:dyDescent="0.2">
      <c r="A140" s="7">
        <v>98</v>
      </c>
      <c r="B140" s="28" t="s">
        <v>106</v>
      </c>
      <c r="C140" s="30" t="s">
        <v>548</v>
      </c>
      <c r="D140" s="9" t="s">
        <v>344</v>
      </c>
      <c r="E140" s="20" t="s">
        <v>611</v>
      </c>
      <c r="F140" s="15">
        <v>202500</v>
      </c>
      <c r="G140" s="15">
        <v>20250</v>
      </c>
      <c r="H140" s="15">
        <v>20250</v>
      </c>
      <c r="I140" s="15">
        <v>0</v>
      </c>
      <c r="J140" s="15">
        <v>20250</v>
      </c>
      <c r="K140" s="31"/>
    </row>
    <row r="141" spans="1:11" ht="38.25" customHeight="1" x14ac:dyDescent="0.2">
      <c r="A141" s="7">
        <v>99</v>
      </c>
      <c r="B141" s="28" t="s">
        <v>107</v>
      </c>
      <c r="C141" s="30" t="s">
        <v>549</v>
      </c>
      <c r="D141" s="9" t="s">
        <v>353</v>
      </c>
      <c r="E141" s="20" t="s">
        <v>352</v>
      </c>
      <c r="F141" s="15">
        <v>10000</v>
      </c>
      <c r="G141" s="15">
        <v>70000</v>
      </c>
      <c r="H141" s="15">
        <v>70000</v>
      </c>
      <c r="I141" s="15">
        <v>210000</v>
      </c>
      <c r="J141" s="15">
        <v>0</v>
      </c>
      <c r="K141" s="31" t="s">
        <v>416</v>
      </c>
    </row>
    <row r="142" spans="1:11" ht="22.5" x14ac:dyDescent="0.2">
      <c r="A142" s="7">
        <v>100</v>
      </c>
      <c r="B142" s="28" t="s">
        <v>108</v>
      </c>
      <c r="C142" s="30" t="s">
        <v>550</v>
      </c>
      <c r="D142" s="9" t="s">
        <v>340</v>
      </c>
      <c r="E142" s="20" t="s">
        <v>339</v>
      </c>
      <c r="F142" s="15">
        <v>65000</v>
      </c>
      <c r="G142" s="15">
        <v>65000</v>
      </c>
      <c r="H142" s="15">
        <v>65000</v>
      </c>
      <c r="I142" s="15">
        <v>0</v>
      </c>
      <c r="J142" s="15">
        <v>65000</v>
      </c>
      <c r="K142" s="31"/>
    </row>
    <row r="143" spans="1:11" x14ac:dyDescent="0.2">
      <c r="A143" s="7">
        <v>101</v>
      </c>
      <c r="B143" s="28" t="s">
        <v>109</v>
      </c>
      <c r="C143" s="30" t="s">
        <v>551</v>
      </c>
      <c r="D143" s="9" t="s">
        <v>340</v>
      </c>
      <c r="E143" s="20" t="s">
        <v>339</v>
      </c>
      <c r="F143" s="15">
        <v>24800</v>
      </c>
      <c r="G143" s="15">
        <v>70400</v>
      </c>
      <c r="H143" s="15">
        <v>132800</v>
      </c>
      <c r="I143" s="15">
        <v>0</v>
      </c>
      <c r="J143" s="15">
        <v>132800</v>
      </c>
      <c r="K143" s="31"/>
    </row>
    <row r="144" spans="1:11" ht="33.75" x14ac:dyDescent="0.2">
      <c r="A144" s="7">
        <v>102</v>
      </c>
      <c r="B144" s="28" t="s">
        <v>110</v>
      </c>
      <c r="C144" s="30" t="s">
        <v>552</v>
      </c>
      <c r="D144" s="9" t="s">
        <v>340</v>
      </c>
      <c r="E144" s="20" t="s">
        <v>339</v>
      </c>
      <c r="F144" s="15">
        <v>40000</v>
      </c>
      <c r="G144" s="15">
        <v>40000</v>
      </c>
      <c r="H144" s="15">
        <v>40000</v>
      </c>
      <c r="I144" s="15">
        <v>0</v>
      </c>
      <c r="J144" s="15">
        <v>20000</v>
      </c>
      <c r="K144" s="31"/>
    </row>
    <row r="145" spans="1:11" ht="60.75" customHeight="1" x14ac:dyDescent="0.2">
      <c r="A145" s="7">
        <v>103</v>
      </c>
      <c r="B145" s="28" t="s">
        <v>111</v>
      </c>
      <c r="C145" s="30" t="s">
        <v>254</v>
      </c>
      <c r="D145" s="9" t="s">
        <v>351</v>
      </c>
      <c r="E145" s="58" t="s">
        <v>350</v>
      </c>
      <c r="F145" s="15">
        <v>253086</v>
      </c>
      <c r="G145" s="15">
        <v>0</v>
      </c>
      <c r="H145" s="15">
        <v>0</v>
      </c>
      <c r="I145" s="15">
        <v>0</v>
      </c>
      <c r="J145" s="15">
        <v>0</v>
      </c>
      <c r="K145" s="31" t="s">
        <v>287</v>
      </c>
    </row>
    <row r="146" spans="1:11" x14ac:dyDescent="0.2">
      <c r="A146" s="7">
        <v>104</v>
      </c>
      <c r="B146" s="28" t="s">
        <v>553</v>
      </c>
      <c r="C146" s="30" t="s">
        <v>554</v>
      </c>
      <c r="D146" s="9" t="s">
        <v>346</v>
      </c>
      <c r="E146" s="20" t="s">
        <v>345</v>
      </c>
      <c r="F146" s="15">
        <v>26157</v>
      </c>
      <c r="G146" s="15">
        <v>26157</v>
      </c>
      <c r="H146" s="15">
        <v>26157</v>
      </c>
      <c r="I146" s="15"/>
      <c r="J146" s="15">
        <v>26157</v>
      </c>
      <c r="K146" s="31"/>
    </row>
    <row r="147" spans="1:11" ht="22.5" x14ac:dyDescent="0.2">
      <c r="A147" s="59">
        <v>105</v>
      </c>
      <c r="B147" s="28" t="s">
        <v>757</v>
      </c>
      <c r="C147" s="30" t="s">
        <v>758</v>
      </c>
      <c r="D147" s="60" t="s">
        <v>344</v>
      </c>
      <c r="E147" s="20" t="s">
        <v>611</v>
      </c>
      <c r="F147" s="15">
        <v>5854</v>
      </c>
      <c r="G147" s="15">
        <v>5854</v>
      </c>
      <c r="H147" s="15">
        <v>5854</v>
      </c>
      <c r="I147" s="15"/>
      <c r="J147" s="15">
        <v>5854</v>
      </c>
      <c r="K147" s="31"/>
    </row>
    <row r="148" spans="1:11" ht="22.5" x14ac:dyDescent="0.2">
      <c r="A148" s="59">
        <v>106</v>
      </c>
      <c r="B148" s="28" t="s">
        <v>759</v>
      </c>
      <c r="C148" s="30" t="s">
        <v>760</v>
      </c>
      <c r="D148" s="9" t="s">
        <v>761</v>
      </c>
      <c r="E148" s="20" t="s">
        <v>762</v>
      </c>
      <c r="F148" s="15">
        <v>0</v>
      </c>
      <c r="G148" s="15">
        <v>0</v>
      </c>
      <c r="H148" s="15">
        <v>0</v>
      </c>
      <c r="I148" s="15"/>
      <c r="J148" s="15">
        <v>0</v>
      </c>
      <c r="K148" s="31"/>
    </row>
    <row r="149" spans="1:11" x14ac:dyDescent="0.2">
      <c r="A149" s="62" t="s">
        <v>299</v>
      </c>
      <c r="B149" s="63"/>
      <c r="C149" s="63"/>
      <c r="D149" s="63"/>
      <c r="E149" s="64"/>
      <c r="F149" s="39">
        <f>SUM(F150,F155:F167,F170:F173,F178:F180)</f>
        <v>84999123</v>
      </c>
      <c r="G149" s="39">
        <f t="shared" ref="G149:J149" si="16">SUM(G150,G155:G167,G170:G173,G178:G180)</f>
        <v>87023617</v>
      </c>
      <c r="H149" s="39">
        <f t="shared" si="16"/>
        <v>96737063</v>
      </c>
      <c r="I149" s="39">
        <f t="shared" si="16"/>
        <v>10000000</v>
      </c>
      <c r="J149" s="39">
        <f t="shared" si="16"/>
        <v>84589413</v>
      </c>
      <c r="K149" s="38"/>
    </row>
    <row r="150" spans="1:11" x14ac:dyDescent="0.2">
      <c r="A150" s="7">
        <v>107</v>
      </c>
      <c r="B150" s="28" t="s">
        <v>112</v>
      </c>
      <c r="C150" s="30" t="s">
        <v>379</v>
      </c>
      <c r="D150" s="9"/>
      <c r="E150" s="46" t="s">
        <v>313</v>
      </c>
      <c r="F150" s="15">
        <f>SUM(F151:F154)</f>
        <v>2787345</v>
      </c>
      <c r="G150" s="15">
        <f t="shared" ref="G150:J150" si="17">SUM(G151:G154)</f>
        <v>2787345</v>
      </c>
      <c r="H150" s="15">
        <f t="shared" si="17"/>
        <v>2787345</v>
      </c>
      <c r="I150" s="15">
        <f t="shared" si="17"/>
        <v>0</v>
      </c>
      <c r="J150" s="15">
        <f t="shared" si="17"/>
        <v>2787345</v>
      </c>
      <c r="K150" s="31"/>
    </row>
    <row r="151" spans="1:11" x14ac:dyDescent="0.2">
      <c r="A151" s="7"/>
      <c r="B151" s="28"/>
      <c r="C151" s="30"/>
      <c r="D151" s="9" t="s">
        <v>602</v>
      </c>
      <c r="E151" s="20" t="s">
        <v>387</v>
      </c>
      <c r="F151" s="15">
        <v>770252</v>
      </c>
      <c r="G151" s="15">
        <v>770252</v>
      </c>
      <c r="H151" s="15">
        <v>770252</v>
      </c>
      <c r="I151" s="15">
        <v>0</v>
      </c>
      <c r="J151" s="15">
        <v>770252</v>
      </c>
      <c r="K151" s="31"/>
    </row>
    <row r="152" spans="1:11" ht="22.5" x14ac:dyDescent="0.2">
      <c r="A152" s="7"/>
      <c r="B152" s="28"/>
      <c r="C152" s="30"/>
      <c r="D152" s="9" t="s">
        <v>603</v>
      </c>
      <c r="E152" s="20" t="s">
        <v>388</v>
      </c>
      <c r="F152" s="15">
        <v>369334</v>
      </c>
      <c r="G152" s="15">
        <v>369334</v>
      </c>
      <c r="H152" s="15">
        <v>369334</v>
      </c>
      <c r="I152" s="15">
        <v>0</v>
      </c>
      <c r="J152" s="15">
        <v>369334</v>
      </c>
      <c r="K152" s="31"/>
    </row>
    <row r="153" spans="1:11" x14ac:dyDescent="0.2">
      <c r="A153" s="7"/>
      <c r="B153" s="28"/>
      <c r="C153" s="30"/>
      <c r="D153" s="9" t="s">
        <v>604</v>
      </c>
      <c r="E153" s="20" t="s">
        <v>389</v>
      </c>
      <c r="F153" s="15">
        <v>1532759</v>
      </c>
      <c r="G153" s="15">
        <v>1532759</v>
      </c>
      <c r="H153" s="15">
        <v>1532759</v>
      </c>
      <c r="I153" s="15">
        <v>0</v>
      </c>
      <c r="J153" s="15">
        <v>1532759</v>
      </c>
      <c r="K153" s="31"/>
    </row>
    <row r="154" spans="1:11" ht="22.5" x14ac:dyDescent="0.2">
      <c r="A154" s="7"/>
      <c r="B154" s="28"/>
      <c r="C154" s="30"/>
      <c r="D154" s="9" t="s">
        <v>605</v>
      </c>
      <c r="E154" s="20" t="s">
        <v>390</v>
      </c>
      <c r="F154" s="15">
        <v>115000</v>
      </c>
      <c r="G154" s="15">
        <v>115000</v>
      </c>
      <c r="H154" s="15">
        <v>115000</v>
      </c>
      <c r="I154" s="15">
        <v>0</v>
      </c>
      <c r="J154" s="15">
        <v>115000</v>
      </c>
      <c r="K154" s="31"/>
    </row>
    <row r="155" spans="1:11" ht="60.75" customHeight="1" x14ac:dyDescent="0.2">
      <c r="A155" s="7">
        <v>108</v>
      </c>
      <c r="B155" s="28" t="s">
        <v>113</v>
      </c>
      <c r="C155" s="30" t="s">
        <v>587</v>
      </c>
      <c r="D155" s="45" t="s">
        <v>322</v>
      </c>
      <c r="E155" s="51" t="s">
        <v>613</v>
      </c>
      <c r="F155" s="15">
        <v>1000000</v>
      </c>
      <c r="G155" s="15">
        <v>1400000</v>
      </c>
      <c r="H155" s="15">
        <v>1600000</v>
      </c>
      <c r="I155" s="15">
        <v>0</v>
      </c>
      <c r="J155" s="15">
        <v>1600000</v>
      </c>
      <c r="K155" s="31"/>
    </row>
    <row r="156" spans="1:11" ht="22.5" x14ac:dyDescent="0.2">
      <c r="A156" s="7">
        <v>109</v>
      </c>
      <c r="B156" s="28" t="s">
        <v>114</v>
      </c>
      <c r="C156" s="30" t="s">
        <v>360</v>
      </c>
      <c r="D156" s="9" t="s">
        <v>359</v>
      </c>
      <c r="E156" s="20" t="s">
        <v>358</v>
      </c>
      <c r="F156" s="15">
        <v>15000000</v>
      </c>
      <c r="G156" s="15">
        <v>20000000</v>
      </c>
      <c r="H156" s="15">
        <v>25000000</v>
      </c>
      <c r="I156" s="15">
        <v>0</v>
      </c>
      <c r="J156" s="15">
        <v>25000000</v>
      </c>
      <c r="K156" s="31"/>
    </row>
    <row r="157" spans="1:11" ht="22.5" x14ac:dyDescent="0.2">
      <c r="A157" s="7">
        <v>110</v>
      </c>
      <c r="B157" s="28" t="s">
        <v>115</v>
      </c>
      <c r="C157" s="30" t="s">
        <v>588</v>
      </c>
      <c r="D157" s="9" t="s">
        <v>359</v>
      </c>
      <c r="E157" s="20" t="s">
        <v>358</v>
      </c>
      <c r="F157" s="15">
        <v>466548</v>
      </c>
      <c r="G157" s="15">
        <v>933097</v>
      </c>
      <c r="H157" s="15">
        <v>933097</v>
      </c>
      <c r="I157" s="15">
        <v>0</v>
      </c>
      <c r="J157" s="15">
        <v>933097</v>
      </c>
      <c r="K157" s="31">
        <v>2026</v>
      </c>
    </row>
    <row r="158" spans="1:11" ht="27" customHeight="1" x14ac:dyDescent="0.2">
      <c r="A158" s="7">
        <v>111</v>
      </c>
      <c r="B158" s="28" t="s">
        <v>116</v>
      </c>
      <c r="C158" s="30" t="s">
        <v>378</v>
      </c>
      <c r="D158" s="9" t="s">
        <v>606</v>
      </c>
      <c r="E158" s="20" t="s">
        <v>386</v>
      </c>
      <c r="F158" s="15">
        <v>300000</v>
      </c>
      <c r="G158" s="15">
        <v>300000</v>
      </c>
      <c r="H158" s="15">
        <v>300000</v>
      </c>
      <c r="I158" s="15">
        <v>0</v>
      </c>
      <c r="J158" s="15">
        <v>300000</v>
      </c>
      <c r="K158" s="31"/>
    </row>
    <row r="159" spans="1:11" x14ac:dyDescent="0.2">
      <c r="A159" s="7">
        <v>112</v>
      </c>
      <c r="B159" s="28" t="s">
        <v>117</v>
      </c>
      <c r="C159" s="30" t="s">
        <v>589</v>
      </c>
      <c r="D159" s="9" t="s">
        <v>370</v>
      </c>
      <c r="E159" s="20" t="s">
        <v>369</v>
      </c>
      <c r="F159" s="15">
        <v>3300000</v>
      </c>
      <c r="G159" s="15">
        <v>7500000</v>
      </c>
      <c r="H159" s="15">
        <v>12000000</v>
      </c>
      <c r="I159" s="15">
        <v>10000000</v>
      </c>
      <c r="J159" s="15">
        <v>0</v>
      </c>
      <c r="K159" s="31">
        <v>2024</v>
      </c>
    </row>
    <row r="160" spans="1:11" ht="33.75" x14ac:dyDescent="0.2">
      <c r="A160" s="7">
        <v>113</v>
      </c>
      <c r="B160" s="28" t="s">
        <v>118</v>
      </c>
      <c r="C160" s="30" t="s">
        <v>590</v>
      </c>
      <c r="D160" s="9" t="s">
        <v>367</v>
      </c>
      <c r="E160" s="20" t="s">
        <v>366</v>
      </c>
      <c r="F160" s="15">
        <v>313600</v>
      </c>
      <c r="G160" s="15">
        <v>313600</v>
      </c>
      <c r="H160" s="15">
        <v>303100</v>
      </c>
      <c r="I160" s="15">
        <v>0</v>
      </c>
      <c r="J160" s="15">
        <v>303100</v>
      </c>
      <c r="K160" s="31"/>
    </row>
    <row r="161" spans="1:11" ht="22.5" x14ac:dyDescent="0.2">
      <c r="A161" s="7">
        <v>114</v>
      </c>
      <c r="B161" s="28" t="s">
        <v>119</v>
      </c>
      <c r="C161" s="30" t="s">
        <v>591</v>
      </c>
      <c r="D161" s="9" t="s">
        <v>362</v>
      </c>
      <c r="E161" s="20" t="s">
        <v>368</v>
      </c>
      <c r="F161" s="15">
        <v>523000</v>
      </c>
      <c r="G161" s="15">
        <v>558000</v>
      </c>
      <c r="H161" s="15">
        <v>559000</v>
      </c>
      <c r="I161" s="15">
        <v>0</v>
      </c>
      <c r="J161" s="15">
        <v>527000</v>
      </c>
      <c r="K161" s="31"/>
    </row>
    <row r="162" spans="1:11" ht="22.5" x14ac:dyDescent="0.2">
      <c r="A162" s="7">
        <v>115</v>
      </c>
      <c r="B162" s="28" t="s">
        <v>120</v>
      </c>
      <c r="C162" s="30" t="s">
        <v>592</v>
      </c>
      <c r="D162" s="9" t="s">
        <v>607</v>
      </c>
      <c r="E162" s="20" t="s">
        <v>614</v>
      </c>
      <c r="F162" s="15">
        <v>996160</v>
      </c>
      <c r="G162" s="15">
        <v>481998</v>
      </c>
      <c r="H162" s="15">
        <v>469780</v>
      </c>
      <c r="I162" s="15">
        <v>0</v>
      </c>
      <c r="J162" s="15">
        <v>374416</v>
      </c>
      <c r="K162" s="31"/>
    </row>
    <row r="163" spans="1:11" ht="33.75" x14ac:dyDescent="0.2">
      <c r="A163" s="7">
        <v>116</v>
      </c>
      <c r="B163" s="28" t="s">
        <v>121</v>
      </c>
      <c r="C163" s="30" t="s">
        <v>374</v>
      </c>
      <c r="D163" s="9" t="s">
        <v>321</v>
      </c>
      <c r="E163" s="51" t="s">
        <v>373</v>
      </c>
      <c r="F163" s="15">
        <v>752426</v>
      </c>
      <c r="G163" s="15">
        <v>59000</v>
      </c>
      <c r="H163" s="15">
        <v>59000</v>
      </c>
      <c r="I163" s="15">
        <v>0</v>
      </c>
      <c r="J163" s="15">
        <v>59000</v>
      </c>
      <c r="K163" s="31"/>
    </row>
    <row r="164" spans="1:11" x14ac:dyDescent="0.2">
      <c r="A164" s="7">
        <v>117</v>
      </c>
      <c r="B164" s="28" t="s">
        <v>122</v>
      </c>
      <c r="C164" s="30" t="s">
        <v>375</v>
      </c>
      <c r="D164" s="9" t="s">
        <v>381</v>
      </c>
      <c r="E164" s="20" t="s">
        <v>380</v>
      </c>
      <c r="F164" s="15">
        <v>5692907</v>
      </c>
      <c r="G164" s="15">
        <v>168800</v>
      </c>
      <c r="H164" s="15">
        <v>168800</v>
      </c>
      <c r="I164" s="15">
        <v>0</v>
      </c>
      <c r="J164" s="15">
        <v>168800</v>
      </c>
      <c r="K164" s="31"/>
    </row>
    <row r="165" spans="1:11" ht="23.25" customHeight="1" x14ac:dyDescent="0.2">
      <c r="A165" s="7">
        <v>118</v>
      </c>
      <c r="B165" s="28" t="s">
        <v>123</v>
      </c>
      <c r="C165" s="30" t="s">
        <v>593</v>
      </c>
      <c r="D165" s="9" t="s">
        <v>381</v>
      </c>
      <c r="E165" s="20" t="s">
        <v>380</v>
      </c>
      <c r="F165" s="15">
        <v>185000</v>
      </c>
      <c r="G165" s="15">
        <v>0</v>
      </c>
      <c r="H165" s="15">
        <v>20500</v>
      </c>
      <c r="I165" s="15">
        <v>0</v>
      </c>
      <c r="J165" s="15">
        <v>0</v>
      </c>
      <c r="K165" s="31">
        <v>2021</v>
      </c>
    </row>
    <row r="166" spans="1:11" ht="35.25" customHeight="1" x14ac:dyDescent="0.2">
      <c r="A166" s="7">
        <v>119</v>
      </c>
      <c r="B166" s="28" t="s">
        <v>124</v>
      </c>
      <c r="C166" s="30" t="s">
        <v>377</v>
      </c>
      <c r="D166" s="9" t="s">
        <v>385</v>
      </c>
      <c r="E166" s="51" t="s">
        <v>384</v>
      </c>
      <c r="F166" s="15">
        <v>71401</v>
      </c>
      <c r="G166" s="15">
        <v>99276</v>
      </c>
      <c r="H166" s="15">
        <v>99380</v>
      </c>
      <c r="I166" s="15">
        <v>0</v>
      </c>
      <c r="J166" s="15">
        <v>99594</v>
      </c>
      <c r="K166" s="31"/>
    </row>
    <row r="167" spans="1:11" ht="35.25" customHeight="1" x14ac:dyDescent="0.2">
      <c r="A167" s="7">
        <v>120</v>
      </c>
      <c r="B167" s="28" t="s">
        <v>125</v>
      </c>
      <c r="C167" s="30" t="s">
        <v>594</v>
      </c>
      <c r="D167" s="9"/>
      <c r="E167" s="46" t="s">
        <v>313</v>
      </c>
      <c r="F167" s="15">
        <f>SUM(F168:F169)</f>
        <v>1369275</v>
      </c>
      <c r="G167" s="15">
        <f t="shared" ref="G167:J167" si="18">SUM(G168:G169)</f>
        <v>0</v>
      </c>
      <c r="H167" s="15">
        <f t="shared" si="18"/>
        <v>0</v>
      </c>
      <c r="I167" s="15">
        <f t="shared" si="18"/>
        <v>0</v>
      </c>
      <c r="J167" s="15">
        <f t="shared" si="18"/>
        <v>0</v>
      </c>
      <c r="K167" s="31"/>
    </row>
    <row r="168" spans="1:11" x14ac:dyDescent="0.2">
      <c r="A168" s="7"/>
      <c r="B168" s="28"/>
      <c r="C168" s="30"/>
      <c r="D168" s="9" t="s">
        <v>608</v>
      </c>
      <c r="E168" s="20" t="s">
        <v>615</v>
      </c>
      <c r="F168" s="15">
        <v>758373</v>
      </c>
      <c r="G168" s="15">
        <v>0</v>
      </c>
      <c r="H168" s="15">
        <v>0</v>
      </c>
      <c r="I168" s="15">
        <v>0</v>
      </c>
      <c r="J168" s="15">
        <v>0</v>
      </c>
      <c r="K168" s="31"/>
    </row>
    <row r="169" spans="1:11" x14ac:dyDescent="0.2">
      <c r="A169" s="7"/>
      <c r="B169" s="28"/>
      <c r="C169" s="30"/>
      <c r="D169" s="9" t="s">
        <v>609</v>
      </c>
      <c r="E169" s="20" t="s">
        <v>616</v>
      </c>
      <c r="F169" s="15">
        <v>610902</v>
      </c>
      <c r="G169" s="15">
        <v>0</v>
      </c>
      <c r="H169" s="15">
        <v>0</v>
      </c>
      <c r="I169" s="15">
        <v>0</v>
      </c>
      <c r="J169" s="15">
        <v>0</v>
      </c>
      <c r="K169" s="31"/>
    </row>
    <row r="170" spans="1:11" ht="22.5" x14ac:dyDescent="0.2">
      <c r="A170" s="7">
        <v>121</v>
      </c>
      <c r="B170" s="28" t="s">
        <v>126</v>
      </c>
      <c r="C170" s="30" t="s">
        <v>595</v>
      </c>
      <c r="D170" s="9" t="s">
        <v>357</v>
      </c>
      <c r="E170" s="20" t="s">
        <v>356</v>
      </c>
      <c r="F170" s="15">
        <v>39500000</v>
      </c>
      <c r="G170" s="15">
        <v>39500000</v>
      </c>
      <c r="H170" s="15">
        <v>39500000</v>
      </c>
      <c r="I170" s="15">
        <v>0</v>
      </c>
      <c r="J170" s="15">
        <v>39500000</v>
      </c>
      <c r="K170" s="31"/>
    </row>
    <row r="171" spans="1:11" ht="39" customHeight="1" x14ac:dyDescent="0.2">
      <c r="A171" s="7">
        <v>122</v>
      </c>
      <c r="B171" s="28" t="s">
        <v>127</v>
      </c>
      <c r="C171" s="30" t="s">
        <v>596</v>
      </c>
      <c r="D171" s="9" t="s">
        <v>359</v>
      </c>
      <c r="E171" s="20" t="s">
        <v>358</v>
      </c>
      <c r="F171" s="15">
        <v>500000</v>
      </c>
      <c r="G171" s="15">
        <v>500000</v>
      </c>
      <c r="H171" s="15">
        <v>500000</v>
      </c>
      <c r="I171" s="15">
        <v>0</v>
      </c>
      <c r="J171" s="15">
        <v>500000</v>
      </c>
      <c r="K171" s="31"/>
    </row>
    <row r="172" spans="1:11" ht="38.25" customHeight="1" x14ac:dyDescent="0.2">
      <c r="A172" s="7">
        <v>123</v>
      </c>
      <c r="B172" s="28" t="s">
        <v>128</v>
      </c>
      <c r="C172" s="55" t="s">
        <v>597</v>
      </c>
      <c r="D172" s="9" t="s">
        <v>383</v>
      </c>
      <c r="E172" s="51" t="s">
        <v>382</v>
      </c>
      <c r="F172" s="15">
        <v>2500000</v>
      </c>
      <c r="G172" s="15">
        <v>2500000</v>
      </c>
      <c r="H172" s="15">
        <v>2500000</v>
      </c>
      <c r="I172" s="15">
        <v>0</v>
      </c>
      <c r="J172" s="15">
        <v>2500000</v>
      </c>
      <c r="K172" s="31"/>
    </row>
    <row r="173" spans="1:11" ht="33.75" x14ac:dyDescent="0.2">
      <c r="A173" s="7">
        <v>124</v>
      </c>
      <c r="B173" s="28" t="s">
        <v>129</v>
      </c>
      <c r="C173" s="30" t="s">
        <v>598</v>
      </c>
      <c r="D173" s="9"/>
      <c r="E173" s="46" t="s">
        <v>313</v>
      </c>
      <c r="F173" s="15">
        <f>SUM(F174:F177)</f>
        <v>3600000</v>
      </c>
      <c r="G173" s="15">
        <f t="shared" ref="G173:J173" si="19">SUM(G174:G177)</f>
        <v>3600000</v>
      </c>
      <c r="H173" s="15">
        <f t="shared" si="19"/>
        <v>3600000</v>
      </c>
      <c r="I173" s="15">
        <f t="shared" si="19"/>
        <v>0</v>
      </c>
      <c r="J173" s="15">
        <f t="shared" si="19"/>
        <v>3600000</v>
      </c>
      <c r="K173" s="31"/>
    </row>
    <row r="174" spans="1:11" x14ac:dyDescent="0.2">
      <c r="A174" s="7"/>
      <c r="B174" s="28"/>
      <c r="C174" s="30"/>
      <c r="D174" s="9" t="s">
        <v>602</v>
      </c>
      <c r="E174" s="20" t="s">
        <v>387</v>
      </c>
      <c r="F174" s="15">
        <v>250000</v>
      </c>
      <c r="G174" s="15">
        <v>250000</v>
      </c>
      <c r="H174" s="15">
        <v>250000</v>
      </c>
      <c r="I174" s="15">
        <v>0</v>
      </c>
      <c r="J174" s="15">
        <v>250000</v>
      </c>
      <c r="K174" s="31"/>
    </row>
    <row r="175" spans="1:11" ht="22.5" x14ac:dyDescent="0.2">
      <c r="A175" s="7"/>
      <c r="B175" s="28"/>
      <c r="C175" s="30"/>
      <c r="D175" s="9" t="s">
        <v>603</v>
      </c>
      <c r="E175" s="20" t="s">
        <v>388</v>
      </c>
      <c r="F175" s="15">
        <v>850000</v>
      </c>
      <c r="G175" s="15">
        <v>850000</v>
      </c>
      <c r="H175" s="15">
        <v>850000</v>
      </c>
      <c r="I175" s="15">
        <v>0</v>
      </c>
      <c r="J175" s="15">
        <v>850000</v>
      </c>
      <c r="K175" s="31"/>
    </row>
    <row r="176" spans="1:11" x14ac:dyDescent="0.2">
      <c r="A176" s="7"/>
      <c r="B176" s="28"/>
      <c r="C176" s="30"/>
      <c r="D176" s="9" t="s">
        <v>604</v>
      </c>
      <c r="E176" s="20" t="s">
        <v>389</v>
      </c>
      <c r="F176" s="15">
        <v>2000000</v>
      </c>
      <c r="G176" s="15">
        <v>2000000</v>
      </c>
      <c r="H176" s="15">
        <v>2000000</v>
      </c>
      <c r="I176" s="15">
        <v>0</v>
      </c>
      <c r="J176" s="15">
        <v>2000000</v>
      </c>
      <c r="K176" s="31"/>
    </row>
    <row r="177" spans="1:11" ht="22.5" x14ac:dyDescent="0.2">
      <c r="A177" s="7"/>
      <c r="B177" s="28"/>
      <c r="C177" s="30"/>
      <c r="D177" s="9" t="s">
        <v>605</v>
      </c>
      <c r="E177" s="20" t="s">
        <v>390</v>
      </c>
      <c r="F177" s="15">
        <v>500000</v>
      </c>
      <c r="G177" s="15">
        <v>500000</v>
      </c>
      <c r="H177" s="15">
        <v>500000</v>
      </c>
      <c r="I177" s="15">
        <v>0</v>
      </c>
      <c r="J177" s="15">
        <v>500000</v>
      </c>
      <c r="K177" s="31"/>
    </row>
    <row r="178" spans="1:11" ht="22.5" x14ac:dyDescent="0.2">
      <c r="A178" s="7">
        <v>125</v>
      </c>
      <c r="B178" s="28" t="s">
        <v>130</v>
      </c>
      <c r="C178" s="30" t="s">
        <v>599</v>
      </c>
      <c r="D178" s="9" t="s">
        <v>610</v>
      </c>
      <c r="E178" s="20" t="s">
        <v>617</v>
      </c>
      <c r="F178" s="15">
        <v>4074484</v>
      </c>
      <c r="G178" s="15">
        <v>4074484</v>
      </c>
      <c r="H178" s="15">
        <v>4074484</v>
      </c>
      <c r="I178" s="15">
        <v>0</v>
      </c>
      <c r="J178" s="15">
        <v>4074484</v>
      </c>
      <c r="K178" s="31"/>
    </row>
    <row r="179" spans="1:11" ht="45" x14ac:dyDescent="0.2">
      <c r="A179" s="7">
        <v>126</v>
      </c>
      <c r="B179" s="28" t="s">
        <v>131</v>
      </c>
      <c r="C179" s="30" t="s">
        <v>600</v>
      </c>
      <c r="D179" s="9" t="s">
        <v>372</v>
      </c>
      <c r="E179" s="20" t="s">
        <v>371</v>
      </c>
      <c r="F179" s="15">
        <v>1980097</v>
      </c>
      <c r="G179" s="15">
        <v>1980097</v>
      </c>
      <c r="H179" s="15">
        <v>1980097</v>
      </c>
      <c r="I179" s="15">
        <v>0</v>
      </c>
      <c r="J179" s="15">
        <v>1980097</v>
      </c>
      <c r="K179" s="31"/>
    </row>
    <row r="180" spans="1:11" ht="45" x14ac:dyDescent="0.2">
      <c r="A180" s="7">
        <v>127</v>
      </c>
      <c r="B180" s="28" t="s">
        <v>601</v>
      </c>
      <c r="C180" s="30" t="s">
        <v>376</v>
      </c>
      <c r="D180" s="45" t="s">
        <v>322</v>
      </c>
      <c r="E180" s="51" t="s">
        <v>618</v>
      </c>
      <c r="F180" s="15">
        <v>86880</v>
      </c>
      <c r="G180" s="15">
        <v>267920</v>
      </c>
      <c r="H180" s="15">
        <v>282480</v>
      </c>
      <c r="I180" s="15">
        <v>0</v>
      </c>
      <c r="J180" s="15">
        <v>282480</v>
      </c>
      <c r="K180" s="31"/>
    </row>
    <row r="181" spans="1:11" x14ac:dyDescent="0.2">
      <c r="A181" s="62" t="s">
        <v>300</v>
      </c>
      <c r="B181" s="63"/>
      <c r="C181" s="63"/>
      <c r="D181" s="63"/>
      <c r="E181" s="64"/>
      <c r="F181" s="39">
        <f>F182+F183+F184+F187+F188+F189+F195+F196+F199+F200+F201+F202+F203+F204+F205+F209+F212+F213+F214+F215+F216+F217+F218+F219+F220+F221+F222+F223+F224+F225</f>
        <v>81736456</v>
      </c>
      <c r="G181" s="39">
        <f t="shared" ref="G181:J181" si="20">G182+G183+G184+G187+G188+G189+G195+G196+G199+G200+G201+G202+G203+G204+G205+G209+G212+G213+G214+G215+G216+G217+G218+G219+G220+G221+G222+G223+G224+G225</f>
        <v>71536545</v>
      </c>
      <c r="H181" s="39">
        <f t="shared" si="20"/>
        <v>64283229</v>
      </c>
      <c r="I181" s="39">
        <f t="shared" si="20"/>
        <v>23142000</v>
      </c>
      <c r="J181" s="39">
        <f t="shared" si="20"/>
        <v>45883057</v>
      </c>
      <c r="K181" s="40"/>
    </row>
    <row r="182" spans="1:11" ht="27.75" customHeight="1" x14ac:dyDescent="0.2">
      <c r="A182" s="7">
        <v>128</v>
      </c>
      <c r="B182" s="48" t="s">
        <v>132</v>
      </c>
      <c r="C182" s="48" t="s">
        <v>255</v>
      </c>
      <c r="D182" s="21" t="s">
        <v>392</v>
      </c>
      <c r="E182" s="16" t="s">
        <v>391</v>
      </c>
      <c r="F182" s="33">
        <v>30000000</v>
      </c>
      <c r="G182" s="33">
        <v>30000000</v>
      </c>
      <c r="H182" s="33">
        <v>30000000</v>
      </c>
      <c r="I182" s="32">
        <v>0</v>
      </c>
      <c r="J182" s="32">
        <v>30000000</v>
      </c>
      <c r="K182" s="34"/>
    </row>
    <row r="183" spans="1:11" ht="33.75" x14ac:dyDescent="0.2">
      <c r="A183" s="7">
        <v>129</v>
      </c>
      <c r="B183" s="48" t="s">
        <v>133</v>
      </c>
      <c r="C183" s="48" t="s">
        <v>619</v>
      </c>
      <c r="D183" s="21" t="s">
        <v>643</v>
      </c>
      <c r="E183" s="16" t="s">
        <v>646</v>
      </c>
      <c r="F183" s="33">
        <v>28320000</v>
      </c>
      <c r="G183" s="33">
        <v>16992000</v>
      </c>
      <c r="H183" s="33">
        <v>11328000</v>
      </c>
      <c r="I183" s="33">
        <v>16992000</v>
      </c>
      <c r="J183" s="33">
        <v>0</v>
      </c>
      <c r="K183" s="34" t="s">
        <v>645</v>
      </c>
    </row>
    <row r="184" spans="1:11" x14ac:dyDescent="0.2">
      <c r="A184" s="7">
        <v>130</v>
      </c>
      <c r="B184" s="48" t="s">
        <v>134</v>
      </c>
      <c r="C184" s="48" t="s">
        <v>256</v>
      </c>
      <c r="D184" s="21"/>
      <c r="E184" s="12" t="s">
        <v>313</v>
      </c>
      <c r="F184" s="33">
        <f>SUM(F185:F186)</f>
        <v>168399</v>
      </c>
      <c r="G184" s="33">
        <f t="shared" ref="G184:J184" si="21">SUM(G185:G186)</f>
        <v>168399</v>
      </c>
      <c r="H184" s="33">
        <f t="shared" si="21"/>
        <v>168399</v>
      </c>
      <c r="I184" s="33">
        <f t="shared" si="21"/>
        <v>0</v>
      </c>
      <c r="J184" s="33">
        <f t="shared" si="21"/>
        <v>168399</v>
      </c>
      <c r="K184" s="34"/>
    </row>
    <row r="185" spans="1:11" ht="22.5" x14ac:dyDescent="0.2">
      <c r="A185" s="7"/>
      <c r="B185" s="3"/>
      <c r="C185" s="3"/>
      <c r="D185" s="21" t="s">
        <v>394</v>
      </c>
      <c r="E185" s="16" t="s">
        <v>393</v>
      </c>
      <c r="F185" s="33">
        <v>165399</v>
      </c>
      <c r="G185" s="33">
        <v>165399</v>
      </c>
      <c r="H185" s="33">
        <v>165399</v>
      </c>
      <c r="I185" s="33">
        <v>0</v>
      </c>
      <c r="J185" s="33">
        <v>165399</v>
      </c>
      <c r="K185" s="34"/>
    </row>
    <row r="186" spans="1:11" ht="22.5" x14ac:dyDescent="0.2">
      <c r="A186" s="7"/>
      <c r="B186" s="48"/>
      <c r="C186" s="48"/>
      <c r="D186" s="21" t="s">
        <v>396</v>
      </c>
      <c r="E186" s="16" t="s">
        <v>395</v>
      </c>
      <c r="F186" s="33">
        <v>3000</v>
      </c>
      <c r="G186" s="33">
        <v>3000</v>
      </c>
      <c r="H186" s="33">
        <v>3000</v>
      </c>
      <c r="I186" s="33">
        <v>0</v>
      </c>
      <c r="J186" s="33">
        <v>3000</v>
      </c>
      <c r="K186" s="34"/>
    </row>
    <row r="187" spans="1:11" ht="22.5" x14ac:dyDescent="0.2">
      <c r="A187" s="7">
        <v>131</v>
      </c>
      <c r="B187" s="48" t="s">
        <v>135</v>
      </c>
      <c r="C187" s="48" t="s">
        <v>262</v>
      </c>
      <c r="D187" s="21" t="s">
        <v>400</v>
      </c>
      <c r="E187" s="16" t="s">
        <v>399</v>
      </c>
      <c r="F187" s="33">
        <v>3536165</v>
      </c>
      <c r="G187" s="33">
        <v>3856165</v>
      </c>
      <c r="H187" s="33">
        <v>4406165</v>
      </c>
      <c r="I187" s="33">
        <v>6150000</v>
      </c>
      <c r="J187" s="33">
        <v>2212165</v>
      </c>
      <c r="K187" s="34" t="s">
        <v>292</v>
      </c>
    </row>
    <row r="188" spans="1:11" x14ac:dyDescent="0.2">
      <c r="A188" s="7">
        <v>132</v>
      </c>
      <c r="B188" s="48" t="s">
        <v>136</v>
      </c>
      <c r="C188" s="48" t="s">
        <v>620</v>
      </c>
      <c r="D188" s="21" t="s">
        <v>405</v>
      </c>
      <c r="E188" s="16" t="s">
        <v>404</v>
      </c>
      <c r="F188" s="32">
        <v>3000000</v>
      </c>
      <c r="G188" s="32">
        <v>3000000</v>
      </c>
      <c r="H188" s="32">
        <v>3000000</v>
      </c>
      <c r="I188" s="32">
        <v>0</v>
      </c>
      <c r="J188" s="32">
        <v>300000</v>
      </c>
      <c r="K188" s="34"/>
    </row>
    <row r="189" spans="1:11" ht="22.5" x14ac:dyDescent="0.2">
      <c r="A189" s="7">
        <v>133</v>
      </c>
      <c r="B189" s="48" t="s">
        <v>137</v>
      </c>
      <c r="C189" s="48" t="s">
        <v>621</v>
      </c>
      <c r="D189" s="21"/>
      <c r="E189" s="12" t="s">
        <v>313</v>
      </c>
      <c r="F189" s="32">
        <f>SUM(F190:F194)</f>
        <v>8376583</v>
      </c>
      <c r="G189" s="32">
        <f t="shared" ref="G189:J189" si="22">SUM(G190:G194)</f>
        <v>8376583</v>
      </c>
      <c r="H189" s="32">
        <f t="shared" si="22"/>
        <v>8376583</v>
      </c>
      <c r="I189" s="32">
        <f t="shared" si="22"/>
        <v>0</v>
      </c>
      <c r="J189" s="32">
        <f t="shared" si="22"/>
        <v>8376583</v>
      </c>
      <c r="K189" s="34"/>
    </row>
    <row r="190" spans="1:11" ht="22.5" x14ac:dyDescent="0.2">
      <c r="A190" s="7"/>
      <c r="B190" s="3"/>
      <c r="C190" s="3"/>
      <c r="D190" s="21" t="s">
        <v>394</v>
      </c>
      <c r="E190" s="16" t="s">
        <v>393</v>
      </c>
      <c r="F190" s="32">
        <v>2976845</v>
      </c>
      <c r="G190" s="32">
        <v>2976845</v>
      </c>
      <c r="H190" s="32">
        <v>2976845</v>
      </c>
      <c r="I190" s="32">
        <v>0</v>
      </c>
      <c r="J190" s="32">
        <v>2976845</v>
      </c>
      <c r="K190" s="34"/>
    </row>
    <row r="191" spans="1:11" ht="22.5" x14ac:dyDescent="0.2">
      <c r="A191" s="7"/>
      <c r="B191" s="48"/>
      <c r="C191" s="48"/>
      <c r="D191" s="21" t="s">
        <v>398</v>
      </c>
      <c r="E191" s="16" t="s">
        <v>647</v>
      </c>
      <c r="F191" s="32">
        <v>2258563</v>
      </c>
      <c r="G191" s="32">
        <v>2258563</v>
      </c>
      <c r="H191" s="32">
        <v>2258563</v>
      </c>
      <c r="I191" s="32">
        <v>0</v>
      </c>
      <c r="J191" s="32">
        <v>2258563</v>
      </c>
      <c r="K191" s="34"/>
    </row>
    <row r="192" spans="1:11" x14ac:dyDescent="0.2">
      <c r="A192" s="7"/>
      <c r="B192" s="48"/>
      <c r="C192" s="48"/>
      <c r="D192" s="21" t="s">
        <v>400</v>
      </c>
      <c r="E192" s="16" t="s">
        <v>399</v>
      </c>
      <c r="F192" s="32">
        <v>1954090</v>
      </c>
      <c r="G192" s="32">
        <v>1954090</v>
      </c>
      <c r="H192" s="32">
        <v>1954090</v>
      </c>
      <c r="I192" s="32">
        <v>0</v>
      </c>
      <c r="J192" s="32">
        <v>1954090</v>
      </c>
      <c r="K192" s="34"/>
    </row>
    <row r="193" spans="1:11" x14ac:dyDescent="0.2">
      <c r="A193" s="7"/>
      <c r="B193" s="48"/>
      <c r="C193" s="48"/>
      <c r="D193" s="21" t="s">
        <v>402</v>
      </c>
      <c r="E193" s="16" t="s">
        <v>401</v>
      </c>
      <c r="F193" s="32">
        <v>869104</v>
      </c>
      <c r="G193" s="32">
        <v>869104</v>
      </c>
      <c r="H193" s="32">
        <v>869104</v>
      </c>
      <c r="I193" s="32">
        <v>0</v>
      </c>
      <c r="J193" s="32">
        <v>869104</v>
      </c>
      <c r="K193" s="34"/>
    </row>
    <row r="194" spans="1:11" x14ac:dyDescent="0.2">
      <c r="A194" s="7"/>
      <c r="B194" s="48"/>
      <c r="C194" s="48"/>
      <c r="D194" s="21" t="s">
        <v>318</v>
      </c>
      <c r="E194" s="16" t="s">
        <v>316</v>
      </c>
      <c r="F194" s="32">
        <v>317981</v>
      </c>
      <c r="G194" s="32">
        <v>317981</v>
      </c>
      <c r="H194" s="32">
        <v>317981</v>
      </c>
      <c r="I194" s="32">
        <v>0</v>
      </c>
      <c r="J194" s="32">
        <v>317981</v>
      </c>
      <c r="K194" s="34"/>
    </row>
    <row r="195" spans="1:11" ht="22.5" x14ac:dyDescent="0.2">
      <c r="A195" s="7">
        <v>134</v>
      </c>
      <c r="B195" s="48" t="s">
        <v>138</v>
      </c>
      <c r="C195" s="48" t="s">
        <v>622</v>
      </c>
      <c r="D195" s="21" t="s">
        <v>398</v>
      </c>
      <c r="E195" s="16" t="s">
        <v>647</v>
      </c>
      <c r="F195" s="32">
        <v>1000000</v>
      </c>
      <c r="G195" s="32">
        <v>1400000</v>
      </c>
      <c r="H195" s="32">
        <v>1000000</v>
      </c>
      <c r="I195" s="32">
        <v>0</v>
      </c>
      <c r="J195" s="32">
        <v>800000</v>
      </c>
      <c r="K195" s="34"/>
    </row>
    <row r="196" spans="1:11" x14ac:dyDescent="0.2">
      <c r="A196" s="7">
        <v>135</v>
      </c>
      <c r="B196" s="48" t="s">
        <v>139</v>
      </c>
      <c r="C196" s="48" t="s">
        <v>257</v>
      </c>
      <c r="D196" s="21"/>
      <c r="E196" s="16" t="s">
        <v>313</v>
      </c>
      <c r="F196" s="32">
        <f>SUM(F197:F198)</f>
        <v>1111374</v>
      </c>
      <c r="G196" s="32">
        <f t="shared" ref="G196:J196" si="23">SUM(G197:G198)</f>
        <v>905354</v>
      </c>
      <c r="H196" s="32">
        <f t="shared" si="23"/>
        <v>905354</v>
      </c>
      <c r="I196" s="32">
        <f t="shared" si="23"/>
        <v>0</v>
      </c>
      <c r="J196" s="32">
        <f t="shared" si="23"/>
        <v>905354</v>
      </c>
      <c r="K196" s="34"/>
    </row>
    <row r="197" spans="1:11" ht="22.5" x14ac:dyDescent="0.2">
      <c r="A197" s="7"/>
      <c r="B197" s="3"/>
      <c r="C197" s="3"/>
      <c r="D197" s="21" t="s">
        <v>394</v>
      </c>
      <c r="E197" s="16" t="s">
        <v>393</v>
      </c>
      <c r="F197" s="32">
        <v>802958</v>
      </c>
      <c r="G197" s="32">
        <v>596938</v>
      </c>
      <c r="H197" s="32">
        <v>596938</v>
      </c>
      <c r="I197" s="32">
        <v>0</v>
      </c>
      <c r="J197" s="32">
        <v>596938</v>
      </c>
      <c r="K197" s="34"/>
    </row>
    <row r="198" spans="1:11" ht="22.5" x14ac:dyDescent="0.2">
      <c r="A198" s="7"/>
      <c r="B198" s="48"/>
      <c r="C198" s="48"/>
      <c r="D198" s="21" t="s">
        <v>396</v>
      </c>
      <c r="E198" s="16" t="s">
        <v>395</v>
      </c>
      <c r="F198" s="32">
        <v>308416</v>
      </c>
      <c r="G198" s="32">
        <v>308416</v>
      </c>
      <c r="H198" s="32">
        <v>308416</v>
      </c>
      <c r="I198" s="32">
        <v>0</v>
      </c>
      <c r="J198" s="32">
        <v>308416</v>
      </c>
      <c r="K198" s="34"/>
    </row>
    <row r="199" spans="1:11" ht="22.5" x14ac:dyDescent="0.2">
      <c r="A199" s="7">
        <v>136</v>
      </c>
      <c r="B199" s="48" t="s">
        <v>140</v>
      </c>
      <c r="C199" s="48" t="s">
        <v>623</v>
      </c>
      <c r="D199" s="21" t="s">
        <v>402</v>
      </c>
      <c r="E199" s="16" t="s">
        <v>401</v>
      </c>
      <c r="F199" s="32">
        <v>1839474</v>
      </c>
      <c r="G199" s="32">
        <v>1470524</v>
      </c>
      <c r="H199" s="32">
        <v>1330985</v>
      </c>
      <c r="I199" s="32">
        <v>0</v>
      </c>
      <c r="J199" s="32">
        <v>1330985</v>
      </c>
      <c r="K199" s="34">
        <v>0</v>
      </c>
    </row>
    <row r="200" spans="1:11" ht="45" x14ac:dyDescent="0.2">
      <c r="A200" s="7">
        <v>137</v>
      </c>
      <c r="B200" s="48" t="s">
        <v>141</v>
      </c>
      <c r="C200" s="48" t="s">
        <v>624</v>
      </c>
      <c r="D200" s="21" t="s">
        <v>398</v>
      </c>
      <c r="E200" s="16" t="s">
        <v>647</v>
      </c>
      <c r="F200" s="32">
        <v>15721</v>
      </c>
      <c r="G200" s="32">
        <v>0</v>
      </c>
      <c r="H200" s="32">
        <v>0</v>
      </c>
      <c r="I200" s="32">
        <v>0</v>
      </c>
      <c r="J200" s="32">
        <v>0</v>
      </c>
      <c r="K200" s="34" t="s">
        <v>287</v>
      </c>
    </row>
    <row r="201" spans="1:11" ht="22.5" x14ac:dyDescent="0.2">
      <c r="A201" s="7">
        <v>138</v>
      </c>
      <c r="B201" s="48" t="s">
        <v>142</v>
      </c>
      <c r="C201" s="48" t="s">
        <v>625</v>
      </c>
      <c r="D201" s="21" t="s">
        <v>405</v>
      </c>
      <c r="E201" s="16" t="s">
        <v>404</v>
      </c>
      <c r="F201" s="32">
        <v>910000</v>
      </c>
      <c r="G201" s="32">
        <v>0</v>
      </c>
      <c r="H201" s="32">
        <v>0</v>
      </c>
      <c r="I201" s="32">
        <v>0</v>
      </c>
      <c r="J201" s="32">
        <v>0</v>
      </c>
      <c r="K201" s="34" t="s">
        <v>287</v>
      </c>
    </row>
    <row r="202" spans="1:11" ht="24.75" customHeight="1" x14ac:dyDescent="0.2">
      <c r="A202" s="7">
        <v>139</v>
      </c>
      <c r="B202" s="48" t="s">
        <v>143</v>
      </c>
      <c r="C202" s="48" t="s">
        <v>626</v>
      </c>
      <c r="D202" s="21" t="s">
        <v>318</v>
      </c>
      <c r="E202" s="16" t="s">
        <v>316</v>
      </c>
      <c r="F202" s="32">
        <v>165360</v>
      </c>
      <c r="G202" s="32">
        <v>180000</v>
      </c>
      <c r="H202" s="32">
        <v>0</v>
      </c>
      <c r="I202" s="32">
        <v>0</v>
      </c>
      <c r="J202" s="33">
        <v>0</v>
      </c>
      <c r="K202" s="34" t="s">
        <v>290</v>
      </c>
    </row>
    <row r="203" spans="1:11" ht="22.5" x14ac:dyDescent="0.2">
      <c r="A203" s="7">
        <v>140</v>
      </c>
      <c r="B203" s="48" t="s">
        <v>144</v>
      </c>
      <c r="C203" s="48" t="s">
        <v>259</v>
      </c>
      <c r="D203" s="21" t="s">
        <v>394</v>
      </c>
      <c r="E203" s="16" t="s">
        <v>393</v>
      </c>
      <c r="F203" s="32">
        <v>51500</v>
      </c>
      <c r="G203" s="32">
        <v>830500</v>
      </c>
      <c r="H203" s="32">
        <v>115500</v>
      </c>
      <c r="I203" s="32">
        <v>0</v>
      </c>
      <c r="J203" s="33">
        <v>100500</v>
      </c>
      <c r="K203" s="34"/>
    </row>
    <row r="204" spans="1:11" x14ac:dyDescent="0.2">
      <c r="A204" s="7">
        <v>141</v>
      </c>
      <c r="B204" s="48" t="s">
        <v>145</v>
      </c>
      <c r="C204" s="48" t="s">
        <v>627</v>
      </c>
      <c r="D204" s="21" t="s">
        <v>318</v>
      </c>
      <c r="E204" s="16" t="s">
        <v>316</v>
      </c>
      <c r="F204" s="32">
        <v>298800</v>
      </c>
      <c r="G204" s="32">
        <v>298800</v>
      </c>
      <c r="H204" s="32">
        <v>298800</v>
      </c>
      <c r="I204" s="32">
        <v>0</v>
      </c>
      <c r="J204" s="33">
        <v>0</v>
      </c>
      <c r="K204" s="34" t="s">
        <v>291</v>
      </c>
    </row>
    <row r="205" spans="1:11" x14ac:dyDescent="0.2">
      <c r="A205" s="7">
        <v>142</v>
      </c>
      <c r="B205" s="48" t="s">
        <v>146</v>
      </c>
      <c r="C205" s="48" t="s">
        <v>266</v>
      </c>
      <c r="D205" s="21"/>
      <c r="E205" s="16" t="s">
        <v>313</v>
      </c>
      <c r="F205" s="32">
        <f>SUM(F206:F208)</f>
        <v>134388</v>
      </c>
      <c r="G205" s="32">
        <f t="shared" ref="G205:J205" si="24">SUM(G206:G208)</f>
        <v>6932</v>
      </c>
      <c r="H205" s="32">
        <f t="shared" si="24"/>
        <v>0</v>
      </c>
      <c r="I205" s="32">
        <f t="shared" si="24"/>
        <v>0</v>
      </c>
      <c r="J205" s="32">
        <f t="shared" si="24"/>
        <v>0</v>
      </c>
      <c r="K205" s="34"/>
    </row>
    <row r="206" spans="1:11" ht="22.5" x14ac:dyDescent="0.2">
      <c r="A206" s="7"/>
      <c r="B206" s="3"/>
      <c r="C206" s="3"/>
      <c r="D206" s="21" t="s">
        <v>394</v>
      </c>
      <c r="E206" s="16" t="s">
        <v>393</v>
      </c>
      <c r="F206" s="32">
        <v>9811</v>
      </c>
      <c r="G206" s="32">
        <v>6932</v>
      </c>
      <c r="H206" s="32">
        <v>0</v>
      </c>
      <c r="I206" s="32">
        <v>0</v>
      </c>
      <c r="J206" s="32">
        <v>0</v>
      </c>
      <c r="K206" s="34"/>
    </row>
    <row r="207" spans="1:11" x14ac:dyDescent="0.2">
      <c r="A207" s="7"/>
      <c r="B207" s="48"/>
      <c r="C207" s="48"/>
      <c r="D207" s="21" t="s">
        <v>405</v>
      </c>
      <c r="E207" s="16" t="s">
        <v>404</v>
      </c>
      <c r="F207" s="32">
        <v>107000</v>
      </c>
      <c r="G207" s="32">
        <v>0</v>
      </c>
      <c r="H207" s="32">
        <v>0</v>
      </c>
      <c r="I207" s="32">
        <v>0</v>
      </c>
      <c r="J207" s="32">
        <v>0</v>
      </c>
      <c r="K207" s="34"/>
    </row>
    <row r="208" spans="1:11" x14ac:dyDescent="0.2">
      <c r="A208" s="7"/>
      <c r="B208" s="48"/>
      <c r="C208" s="48"/>
      <c r="D208" s="21" t="s">
        <v>400</v>
      </c>
      <c r="E208" s="16" t="s">
        <v>399</v>
      </c>
      <c r="F208" s="32">
        <v>17577</v>
      </c>
      <c r="G208" s="32">
        <v>0</v>
      </c>
      <c r="H208" s="32">
        <v>0</v>
      </c>
      <c r="I208" s="32">
        <v>0</v>
      </c>
      <c r="J208" s="32">
        <v>0</v>
      </c>
      <c r="K208" s="34"/>
    </row>
    <row r="209" spans="1:11" x14ac:dyDescent="0.2">
      <c r="A209" s="7">
        <v>143</v>
      </c>
      <c r="B209" s="48" t="s">
        <v>147</v>
      </c>
      <c r="C209" s="48" t="s">
        <v>260</v>
      </c>
      <c r="D209" s="21"/>
      <c r="E209" s="16" t="s">
        <v>313</v>
      </c>
      <c r="F209" s="32">
        <f>SUM(F210:F211)</f>
        <v>118813</v>
      </c>
      <c r="G209" s="32">
        <f t="shared" ref="G209:J209" si="25">SUM(G210:G211)</f>
        <v>118813</v>
      </c>
      <c r="H209" s="32">
        <f t="shared" si="25"/>
        <v>118813</v>
      </c>
      <c r="I209" s="32">
        <f t="shared" si="25"/>
        <v>0</v>
      </c>
      <c r="J209" s="32">
        <f t="shared" si="25"/>
        <v>118813</v>
      </c>
      <c r="K209" s="34"/>
    </row>
    <row r="210" spans="1:11" ht="22.5" x14ac:dyDescent="0.2">
      <c r="A210" s="7"/>
      <c r="B210" s="3"/>
      <c r="C210" s="3"/>
      <c r="D210" s="21" t="s">
        <v>398</v>
      </c>
      <c r="E210" s="16" t="s">
        <v>647</v>
      </c>
      <c r="F210" s="32">
        <v>38241</v>
      </c>
      <c r="G210" s="32">
        <v>38241</v>
      </c>
      <c r="H210" s="32">
        <v>38241</v>
      </c>
      <c r="I210" s="32">
        <v>0</v>
      </c>
      <c r="J210" s="33">
        <v>38241</v>
      </c>
      <c r="K210" s="34"/>
    </row>
    <row r="211" spans="1:11" x14ac:dyDescent="0.2">
      <c r="A211" s="7"/>
      <c r="B211" s="48"/>
      <c r="C211" s="48"/>
      <c r="D211" s="21" t="s">
        <v>318</v>
      </c>
      <c r="E211" s="16" t="s">
        <v>316</v>
      </c>
      <c r="F211" s="32">
        <v>80572</v>
      </c>
      <c r="G211" s="32">
        <v>80572</v>
      </c>
      <c r="H211" s="32">
        <v>80572</v>
      </c>
      <c r="I211" s="32">
        <v>0</v>
      </c>
      <c r="J211" s="32">
        <v>80572</v>
      </c>
      <c r="K211" s="34"/>
    </row>
    <row r="212" spans="1:11" ht="22.5" x14ac:dyDescent="0.2">
      <c r="A212" s="7">
        <v>144</v>
      </c>
      <c r="B212" s="48" t="s">
        <v>148</v>
      </c>
      <c r="C212" s="48" t="s">
        <v>628</v>
      </c>
      <c r="D212" s="21" t="s">
        <v>394</v>
      </c>
      <c r="E212" s="16" t="s">
        <v>393</v>
      </c>
      <c r="F212" s="33">
        <v>236193</v>
      </c>
      <c r="G212" s="33">
        <v>196467</v>
      </c>
      <c r="H212" s="33">
        <v>196467</v>
      </c>
      <c r="I212" s="32">
        <v>0</v>
      </c>
      <c r="J212" s="32">
        <v>196467</v>
      </c>
      <c r="K212" s="34"/>
    </row>
    <row r="213" spans="1:11" ht="46.5" customHeight="1" x14ac:dyDescent="0.2">
      <c r="A213" s="7">
        <v>145</v>
      </c>
      <c r="B213" s="48" t="s">
        <v>149</v>
      </c>
      <c r="C213" s="48" t="s">
        <v>629</v>
      </c>
      <c r="D213" s="21" t="s">
        <v>330</v>
      </c>
      <c r="E213" s="16" t="s">
        <v>409</v>
      </c>
      <c r="F213" s="33">
        <v>122900</v>
      </c>
      <c r="G213" s="33">
        <v>1580975</v>
      </c>
      <c r="H213" s="33">
        <v>1293525</v>
      </c>
      <c r="I213" s="33">
        <v>0</v>
      </c>
      <c r="J213" s="33">
        <v>0</v>
      </c>
      <c r="K213" s="34" t="s">
        <v>291</v>
      </c>
    </row>
    <row r="214" spans="1:11" ht="22.5" x14ac:dyDescent="0.2">
      <c r="A214" s="7">
        <v>146</v>
      </c>
      <c r="B214" s="48" t="s">
        <v>150</v>
      </c>
      <c r="C214" s="48" t="s">
        <v>630</v>
      </c>
      <c r="D214" s="21" t="s">
        <v>398</v>
      </c>
      <c r="E214" s="16" t="s">
        <v>647</v>
      </c>
      <c r="F214" s="33">
        <v>360544</v>
      </c>
      <c r="G214" s="33">
        <v>259521</v>
      </c>
      <c r="H214" s="33">
        <v>38333</v>
      </c>
      <c r="I214" s="33">
        <v>0</v>
      </c>
      <c r="J214" s="33">
        <v>18489</v>
      </c>
      <c r="K214" s="34"/>
    </row>
    <row r="215" spans="1:11" ht="33.75" x14ac:dyDescent="0.2">
      <c r="A215" s="7">
        <v>147</v>
      </c>
      <c r="B215" s="48" t="s">
        <v>151</v>
      </c>
      <c r="C215" s="48" t="s">
        <v>631</v>
      </c>
      <c r="D215" s="21" t="s">
        <v>398</v>
      </c>
      <c r="E215" s="16" t="s">
        <v>647</v>
      </c>
      <c r="F215" s="33">
        <v>314224</v>
      </c>
      <c r="G215" s="33">
        <v>472517</v>
      </c>
      <c r="H215" s="33">
        <v>325188</v>
      </c>
      <c r="I215" s="33">
        <v>0</v>
      </c>
      <c r="J215" s="33">
        <v>51728</v>
      </c>
      <c r="K215" s="34"/>
    </row>
    <row r="216" spans="1:11" ht="22.5" x14ac:dyDescent="0.2">
      <c r="A216" s="7">
        <v>148</v>
      </c>
      <c r="B216" s="48" t="s">
        <v>152</v>
      </c>
      <c r="C216" s="48" t="s">
        <v>632</v>
      </c>
      <c r="D216" s="21" t="s">
        <v>398</v>
      </c>
      <c r="E216" s="16" t="s">
        <v>647</v>
      </c>
      <c r="F216" s="33">
        <v>152227</v>
      </c>
      <c r="G216" s="33">
        <v>103679</v>
      </c>
      <c r="H216" s="33">
        <v>77543</v>
      </c>
      <c r="I216" s="32">
        <v>0</v>
      </c>
      <c r="J216" s="32">
        <v>0</v>
      </c>
      <c r="K216" s="34" t="s">
        <v>291</v>
      </c>
    </row>
    <row r="217" spans="1:11" ht="42.75" customHeight="1" x14ac:dyDescent="0.2">
      <c r="A217" s="7">
        <v>149</v>
      </c>
      <c r="B217" s="48" t="s">
        <v>153</v>
      </c>
      <c r="C217" s="48" t="s">
        <v>261</v>
      </c>
      <c r="D217" s="21" t="s">
        <v>398</v>
      </c>
      <c r="E217" s="16" t="s">
        <v>397</v>
      </c>
      <c r="F217" s="32">
        <v>260930</v>
      </c>
      <c r="G217" s="32">
        <v>260930</v>
      </c>
      <c r="H217" s="32">
        <v>260930</v>
      </c>
      <c r="I217" s="32">
        <v>0</v>
      </c>
      <c r="J217" s="32">
        <v>260930</v>
      </c>
      <c r="K217" s="34"/>
    </row>
    <row r="218" spans="1:11" ht="35.25" customHeight="1" x14ac:dyDescent="0.2">
      <c r="A218" s="7">
        <v>150</v>
      </c>
      <c r="B218" s="48" t="s">
        <v>154</v>
      </c>
      <c r="C218" s="48" t="s">
        <v>258</v>
      </c>
      <c r="D218" s="21" t="s">
        <v>394</v>
      </c>
      <c r="E218" s="16" t="s">
        <v>393</v>
      </c>
      <c r="F218" s="32">
        <v>266423</v>
      </c>
      <c r="G218" s="32">
        <v>334448</v>
      </c>
      <c r="H218" s="32">
        <v>379206</v>
      </c>
      <c r="I218" s="32">
        <v>0</v>
      </c>
      <c r="J218" s="32">
        <v>379206</v>
      </c>
      <c r="K218" s="35"/>
    </row>
    <row r="219" spans="1:11" ht="22.5" x14ac:dyDescent="0.2">
      <c r="A219" s="7">
        <v>151</v>
      </c>
      <c r="B219" s="48" t="s">
        <v>155</v>
      </c>
      <c r="C219" s="48" t="s">
        <v>633</v>
      </c>
      <c r="D219" s="21" t="s">
        <v>394</v>
      </c>
      <c r="E219" s="16" t="s">
        <v>393</v>
      </c>
      <c r="F219" s="32">
        <v>242000</v>
      </c>
      <c r="G219" s="32">
        <v>60500</v>
      </c>
      <c r="H219" s="32">
        <v>0</v>
      </c>
      <c r="I219" s="32">
        <v>0</v>
      </c>
      <c r="J219" s="33">
        <v>0</v>
      </c>
      <c r="K219" s="34" t="s">
        <v>290</v>
      </c>
    </row>
    <row r="220" spans="1:11" ht="32.25" customHeight="1" x14ac:dyDescent="0.2">
      <c r="A220" s="7">
        <v>152</v>
      </c>
      <c r="B220" s="48" t="s">
        <v>634</v>
      </c>
      <c r="C220" s="48" t="s">
        <v>635</v>
      </c>
      <c r="D220" s="21" t="s">
        <v>405</v>
      </c>
      <c r="E220" s="16" t="s">
        <v>404</v>
      </c>
      <c r="F220" s="32">
        <v>38000</v>
      </c>
      <c r="G220" s="32">
        <v>0</v>
      </c>
      <c r="H220" s="32">
        <v>0</v>
      </c>
      <c r="I220" s="32">
        <v>0</v>
      </c>
      <c r="J220" s="33">
        <v>0</v>
      </c>
      <c r="K220" s="34" t="s">
        <v>287</v>
      </c>
    </row>
    <row r="221" spans="1:11" x14ac:dyDescent="0.2">
      <c r="A221" s="7">
        <v>153</v>
      </c>
      <c r="B221" s="48" t="s">
        <v>636</v>
      </c>
      <c r="C221" s="48" t="s">
        <v>263</v>
      </c>
      <c r="D221" s="21" t="s">
        <v>400</v>
      </c>
      <c r="E221" s="8" t="s">
        <v>399</v>
      </c>
      <c r="F221" s="32">
        <v>28464</v>
      </c>
      <c r="G221" s="32">
        <v>28464</v>
      </c>
      <c r="H221" s="32">
        <v>28464</v>
      </c>
      <c r="I221" s="32">
        <v>0</v>
      </c>
      <c r="J221" s="33">
        <v>28464</v>
      </c>
      <c r="K221" s="34"/>
    </row>
    <row r="222" spans="1:11" x14ac:dyDescent="0.2">
      <c r="A222" s="7">
        <v>154</v>
      </c>
      <c r="B222" s="48" t="s">
        <v>637</v>
      </c>
      <c r="C222" s="48" t="s">
        <v>638</v>
      </c>
      <c r="D222" s="21" t="s">
        <v>644</v>
      </c>
      <c r="E222" s="8" t="s">
        <v>648</v>
      </c>
      <c r="F222" s="32">
        <v>317251</v>
      </c>
      <c r="G222" s="32">
        <v>317251</v>
      </c>
      <c r="H222" s="32">
        <v>317251</v>
      </c>
      <c r="I222" s="32">
        <v>0</v>
      </c>
      <c r="J222" s="33">
        <v>317251</v>
      </c>
      <c r="K222" s="34"/>
    </row>
    <row r="223" spans="1:11" ht="22.5" x14ac:dyDescent="0.2">
      <c r="A223" s="7">
        <v>155</v>
      </c>
      <c r="B223" s="48" t="s">
        <v>639</v>
      </c>
      <c r="C223" s="48" t="s">
        <v>264</v>
      </c>
      <c r="D223" s="21" t="s">
        <v>407</v>
      </c>
      <c r="E223" s="8" t="s">
        <v>406</v>
      </c>
      <c r="F223" s="32">
        <v>60000</v>
      </c>
      <c r="G223" s="32">
        <v>60000</v>
      </c>
      <c r="H223" s="32">
        <v>60000</v>
      </c>
      <c r="I223" s="32">
        <v>0</v>
      </c>
      <c r="J223" s="33">
        <v>60000</v>
      </c>
      <c r="K223" s="34"/>
    </row>
    <row r="224" spans="1:11" ht="22.5" x14ac:dyDescent="0.2">
      <c r="A224" s="7">
        <v>156</v>
      </c>
      <c r="B224" s="48" t="s">
        <v>640</v>
      </c>
      <c r="C224" s="48" t="s">
        <v>641</v>
      </c>
      <c r="D224" s="21" t="s">
        <v>407</v>
      </c>
      <c r="E224" s="8" t="s">
        <v>406</v>
      </c>
      <c r="F224" s="32">
        <v>83000</v>
      </c>
      <c r="G224" s="32">
        <v>50000</v>
      </c>
      <c r="H224" s="32">
        <v>50000</v>
      </c>
      <c r="I224" s="32">
        <v>0</v>
      </c>
      <c r="J224" s="33">
        <v>50000</v>
      </c>
      <c r="K224" s="34"/>
    </row>
    <row r="225" spans="1:11" ht="33.75" x14ac:dyDescent="0.2">
      <c r="A225" s="7">
        <v>157</v>
      </c>
      <c r="B225" s="48" t="s">
        <v>642</v>
      </c>
      <c r="C225" s="48" t="s">
        <v>265</v>
      </c>
      <c r="D225" s="21" t="s">
        <v>408</v>
      </c>
      <c r="E225" s="8" t="s">
        <v>649</v>
      </c>
      <c r="F225" s="32">
        <v>207723</v>
      </c>
      <c r="G225" s="32">
        <v>207723</v>
      </c>
      <c r="H225" s="32">
        <v>207723</v>
      </c>
      <c r="I225" s="32">
        <v>0</v>
      </c>
      <c r="J225" s="32">
        <v>207723</v>
      </c>
      <c r="K225" s="34"/>
    </row>
    <row r="226" spans="1:11" ht="14.25" customHeight="1" x14ac:dyDescent="0.2">
      <c r="A226" s="62" t="s">
        <v>301</v>
      </c>
      <c r="B226" s="63"/>
      <c r="C226" s="63"/>
      <c r="D226" s="63"/>
      <c r="E226" s="64"/>
      <c r="F226" s="39">
        <f>SUM(F227:F243)</f>
        <v>155532666</v>
      </c>
      <c r="G226" s="39">
        <f>SUM(G227:G243)</f>
        <v>147248071</v>
      </c>
      <c r="H226" s="39">
        <f>SUM(H227:H243)</f>
        <v>162539570</v>
      </c>
      <c r="I226" s="39">
        <f>SUM(I227:I243)</f>
        <v>853590919</v>
      </c>
      <c r="J226" s="39">
        <f>SUM(J227:J243)</f>
        <v>22391087</v>
      </c>
      <c r="K226" s="40"/>
    </row>
    <row r="227" spans="1:11" ht="22.5" x14ac:dyDescent="0.2">
      <c r="A227" s="7">
        <v>158</v>
      </c>
      <c r="B227" s="48" t="s">
        <v>156</v>
      </c>
      <c r="C227" s="48" t="s">
        <v>267</v>
      </c>
      <c r="D227" s="21" t="s">
        <v>410</v>
      </c>
      <c r="E227" s="16" t="s">
        <v>660</v>
      </c>
      <c r="F227" s="32">
        <v>22777078</v>
      </c>
      <c r="G227" s="32">
        <v>8098754</v>
      </c>
      <c r="H227" s="32">
        <v>7756964</v>
      </c>
      <c r="I227" s="32">
        <v>0</v>
      </c>
      <c r="J227" s="32">
        <v>7756964</v>
      </c>
      <c r="K227" s="34"/>
    </row>
    <row r="228" spans="1:11" ht="26.25" customHeight="1" x14ac:dyDescent="0.2">
      <c r="A228" s="7">
        <v>159</v>
      </c>
      <c r="B228" s="48" t="s">
        <v>157</v>
      </c>
      <c r="C228" s="48" t="s">
        <v>650</v>
      </c>
      <c r="D228" s="21" t="s">
        <v>737</v>
      </c>
      <c r="E228" s="16" t="s">
        <v>661</v>
      </c>
      <c r="F228" s="32">
        <v>14225226</v>
      </c>
      <c r="G228" s="32">
        <v>14225226</v>
      </c>
      <c r="H228" s="32">
        <v>14225226</v>
      </c>
      <c r="I228" s="32">
        <v>0</v>
      </c>
      <c r="J228" s="32">
        <v>14225226</v>
      </c>
      <c r="K228" s="34"/>
    </row>
    <row r="229" spans="1:11" x14ac:dyDescent="0.2">
      <c r="A229" s="7">
        <v>160</v>
      </c>
      <c r="B229" s="48" t="s">
        <v>158</v>
      </c>
      <c r="C229" s="48" t="s">
        <v>268</v>
      </c>
      <c r="D229" s="21" t="s">
        <v>412</v>
      </c>
      <c r="E229" s="16" t="s">
        <v>662</v>
      </c>
      <c r="F229" s="32">
        <v>56101000</v>
      </c>
      <c r="G229" s="32">
        <v>105926980</v>
      </c>
      <c r="H229" s="32">
        <v>56531470</v>
      </c>
      <c r="I229" s="32">
        <v>0</v>
      </c>
      <c r="J229" s="32">
        <v>0</v>
      </c>
      <c r="K229" s="34" t="s">
        <v>291</v>
      </c>
    </row>
    <row r="230" spans="1:11" ht="22.5" x14ac:dyDescent="0.2">
      <c r="A230" s="7">
        <v>161</v>
      </c>
      <c r="B230" s="48" t="s">
        <v>307</v>
      </c>
      <c r="C230" s="48" t="s">
        <v>651</v>
      </c>
      <c r="D230" s="21" t="s">
        <v>415</v>
      </c>
      <c r="E230" s="16" t="s">
        <v>663</v>
      </c>
      <c r="F230" s="32">
        <v>281594</v>
      </c>
      <c r="G230" s="32">
        <v>281594</v>
      </c>
      <c r="H230" s="32">
        <v>281594</v>
      </c>
      <c r="I230" s="32">
        <v>0</v>
      </c>
      <c r="J230" s="32">
        <v>281594</v>
      </c>
      <c r="K230" s="34"/>
    </row>
    <row r="231" spans="1:11" ht="22.5" x14ac:dyDescent="0.2">
      <c r="A231" s="7">
        <v>162</v>
      </c>
      <c r="B231" s="48" t="s">
        <v>159</v>
      </c>
      <c r="C231" s="48" t="s">
        <v>271</v>
      </c>
      <c r="D231" s="21" t="s">
        <v>415</v>
      </c>
      <c r="E231" s="16" t="s">
        <v>663</v>
      </c>
      <c r="F231" s="32">
        <v>36647</v>
      </c>
      <c r="G231" s="32">
        <v>34187</v>
      </c>
      <c r="H231" s="32">
        <v>34187</v>
      </c>
      <c r="I231" s="32">
        <v>0</v>
      </c>
      <c r="J231" s="32">
        <v>34187</v>
      </c>
      <c r="K231" s="34"/>
    </row>
    <row r="232" spans="1:11" ht="45" x14ac:dyDescent="0.2">
      <c r="A232" s="7">
        <v>163</v>
      </c>
      <c r="B232" s="48" t="s">
        <v>160</v>
      </c>
      <c r="C232" s="48" t="s">
        <v>652</v>
      </c>
      <c r="D232" s="45" t="s">
        <v>322</v>
      </c>
      <c r="E232" s="16" t="s">
        <v>736</v>
      </c>
      <c r="F232" s="32">
        <v>13011000</v>
      </c>
      <c r="G232" s="32">
        <v>0</v>
      </c>
      <c r="H232" s="32">
        <v>0</v>
      </c>
      <c r="I232" s="32">
        <v>0</v>
      </c>
      <c r="J232" s="32">
        <v>0</v>
      </c>
      <c r="K232" s="34"/>
    </row>
    <row r="233" spans="1:11" ht="22.5" x14ac:dyDescent="0.2">
      <c r="A233" s="7">
        <v>164</v>
      </c>
      <c r="B233" s="48" t="s">
        <v>161</v>
      </c>
      <c r="C233" s="48" t="s">
        <v>653</v>
      </c>
      <c r="D233" s="21" t="s">
        <v>412</v>
      </c>
      <c r="E233" s="16" t="s">
        <v>411</v>
      </c>
      <c r="F233" s="32">
        <v>2096750</v>
      </c>
      <c r="G233" s="32">
        <v>8745250</v>
      </c>
      <c r="H233" s="32">
        <v>12942000</v>
      </c>
      <c r="I233" s="32">
        <v>528500000</v>
      </c>
      <c r="J233" s="32">
        <v>0</v>
      </c>
      <c r="K233" s="34" t="s">
        <v>292</v>
      </c>
    </row>
    <row r="234" spans="1:11" x14ac:dyDescent="0.2">
      <c r="A234" s="7">
        <v>165</v>
      </c>
      <c r="B234" s="48" t="s">
        <v>162</v>
      </c>
      <c r="C234" s="48" t="s">
        <v>270</v>
      </c>
      <c r="D234" s="21" t="s">
        <v>412</v>
      </c>
      <c r="E234" s="16" t="s">
        <v>662</v>
      </c>
      <c r="F234" s="32">
        <v>310000</v>
      </c>
      <c r="G234" s="32">
        <v>1710000</v>
      </c>
      <c r="H234" s="32">
        <v>1300000</v>
      </c>
      <c r="I234" s="32">
        <v>4430000</v>
      </c>
      <c r="J234" s="32">
        <v>0</v>
      </c>
      <c r="K234" s="34" t="s">
        <v>288</v>
      </c>
    </row>
    <row r="235" spans="1:11" x14ac:dyDescent="0.2">
      <c r="A235" s="7">
        <v>166</v>
      </c>
      <c r="B235" s="48" t="s">
        <v>414</v>
      </c>
      <c r="C235" s="48" t="s">
        <v>654</v>
      </c>
      <c r="D235" s="21" t="s">
        <v>412</v>
      </c>
      <c r="E235" s="16" t="s">
        <v>411</v>
      </c>
      <c r="F235" s="32">
        <v>0</v>
      </c>
      <c r="G235" s="32">
        <v>1200000</v>
      </c>
      <c r="H235" s="32">
        <v>1800000</v>
      </c>
      <c r="I235" s="32">
        <v>2000000</v>
      </c>
      <c r="J235" s="32">
        <v>0</v>
      </c>
      <c r="K235" s="34" t="s">
        <v>289</v>
      </c>
    </row>
    <row r="236" spans="1:11" x14ac:dyDescent="0.2">
      <c r="A236" s="7">
        <v>167</v>
      </c>
      <c r="B236" s="48" t="s">
        <v>163</v>
      </c>
      <c r="C236" s="48" t="s">
        <v>655</v>
      </c>
      <c r="D236" s="21"/>
      <c r="E236" s="16" t="s">
        <v>659</v>
      </c>
      <c r="F236" s="32">
        <v>11235000</v>
      </c>
      <c r="G236" s="32">
        <v>0</v>
      </c>
      <c r="H236" s="32">
        <v>63665000</v>
      </c>
      <c r="I236" s="32">
        <v>11400000</v>
      </c>
      <c r="J236" s="32">
        <v>0</v>
      </c>
      <c r="K236" s="34" t="s">
        <v>645</v>
      </c>
    </row>
    <row r="237" spans="1:11" ht="24" customHeight="1" x14ac:dyDescent="0.2">
      <c r="A237" s="7">
        <v>168</v>
      </c>
      <c r="B237" s="48" t="s">
        <v>164</v>
      </c>
      <c r="C237" s="48" t="s">
        <v>269</v>
      </c>
      <c r="D237" s="21" t="s">
        <v>413</v>
      </c>
      <c r="E237" s="16" t="s">
        <v>664</v>
      </c>
      <c r="F237" s="32">
        <v>6627428</v>
      </c>
      <c r="G237" s="32">
        <v>0</v>
      </c>
      <c r="H237" s="32">
        <v>0</v>
      </c>
      <c r="I237" s="32">
        <v>0</v>
      </c>
      <c r="J237" s="32">
        <v>0</v>
      </c>
      <c r="K237" s="34"/>
    </row>
    <row r="238" spans="1:11" ht="22.5" x14ac:dyDescent="0.2">
      <c r="A238" s="7">
        <v>169</v>
      </c>
      <c r="B238" s="48" t="s">
        <v>165</v>
      </c>
      <c r="C238" s="48" t="s">
        <v>656</v>
      </c>
      <c r="D238" s="21" t="s">
        <v>413</v>
      </c>
      <c r="E238" s="16" t="s">
        <v>664</v>
      </c>
      <c r="F238" s="32">
        <v>2494137</v>
      </c>
      <c r="G238" s="32">
        <v>400000</v>
      </c>
      <c r="H238" s="32">
        <v>0</v>
      </c>
      <c r="I238" s="32">
        <v>0</v>
      </c>
      <c r="J238" s="32">
        <v>0</v>
      </c>
      <c r="K238" s="34"/>
    </row>
    <row r="239" spans="1:11" x14ac:dyDescent="0.2">
      <c r="A239" s="7">
        <v>170</v>
      </c>
      <c r="B239" s="48" t="s">
        <v>166</v>
      </c>
      <c r="C239" s="48" t="s">
        <v>272</v>
      </c>
      <c r="D239" s="21" t="s">
        <v>322</v>
      </c>
      <c r="E239" s="16" t="s">
        <v>322</v>
      </c>
      <c r="F239" s="32">
        <v>25284</v>
      </c>
      <c r="G239" s="32">
        <v>25284</v>
      </c>
      <c r="H239" s="32">
        <v>25284</v>
      </c>
      <c r="I239" s="32">
        <v>0</v>
      </c>
      <c r="J239" s="32">
        <v>25284</v>
      </c>
      <c r="K239" s="34"/>
    </row>
    <row r="240" spans="1:11" ht="22.5" x14ac:dyDescent="0.2">
      <c r="A240" s="7">
        <v>171</v>
      </c>
      <c r="B240" s="48" t="s">
        <v>167</v>
      </c>
      <c r="C240" s="48" t="s">
        <v>273</v>
      </c>
      <c r="D240" s="21" t="s">
        <v>322</v>
      </c>
      <c r="E240" s="16" t="s">
        <v>322</v>
      </c>
      <c r="F240" s="32">
        <v>32832</v>
      </c>
      <c r="G240" s="32">
        <v>32832</v>
      </c>
      <c r="H240" s="32">
        <v>32832</v>
      </c>
      <c r="I240" s="32">
        <v>0</v>
      </c>
      <c r="J240" s="32">
        <v>32832</v>
      </c>
      <c r="K240" s="34"/>
    </row>
    <row r="241" spans="1:11" ht="22.5" x14ac:dyDescent="0.2">
      <c r="A241" s="7">
        <v>172</v>
      </c>
      <c r="B241" s="48" t="s">
        <v>168</v>
      </c>
      <c r="C241" s="48" t="s">
        <v>657</v>
      </c>
      <c r="D241" s="21" t="s">
        <v>322</v>
      </c>
      <c r="E241" s="16" t="s">
        <v>322</v>
      </c>
      <c r="F241" s="32">
        <v>178690</v>
      </c>
      <c r="G241" s="32">
        <v>1282964</v>
      </c>
      <c r="H241" s="32">
        <v>3910013</v>
      </c>
      <c r="I241" s="32">
        <v>3610919</v>
      </c>
      <c r="J241" s="32">
        <v>0</v>
      </c>
      <c r="K241" s="34" t="s">
        <v>289</v>
      </c>
    </row>
    <row r="242" spans="1:11" x14ac:dyDescent="0.2">
      <c r="A242" s="7">
        <v>173</v>
      </c>
      <c r="B242" s="48" t="s">
        <v>169</v>
      </c>
      <c r="C242" s="48" t="s">
        <v>753</v>
      </c>
      <c r="D242" s="21" t="s">
        <v>322</v>
      </c>
      <c r="E242" s="16" t="s">
        <v>322</v>
      </c>
      <c r="F242" s="32">
        <v>0</v>
      </c>
      <c r="G242" s="32">
        <v>35000</v>
      </c>
      <c r="H242" s="32">
        <v>35000</v>
      </c>
      <c r="I242" s="32">
        <v>0</v>
      </c>
      <c r="J242" s="32">
        <v>35000</v>
      </c>
      <c r="K242" s="34"/>
    </row>
    <row r="243" spans="1:11" ht="22.5" x14ac:dyDescent="0.2">
      <c r="A243" s="7">
        <v>174</v>
      </c>
      <c r="B243" s="48" t="s">
        <v>170</v>
      </c>
      <c r="C243" s="48" t="s">
        <v>658</v>
      </c>
      <c r="D243" s="21" t="s">
        <v>322</v>
      </c>
      <c r="E243" s="16" t="s">
        <v>322</v>
      </c>
      <c r="F243" s="32">
        <v>26100000</v>
      </c>
      <c r="G243" s="32">
        <v>5250000</v>
      </c>
      <c r="H243" s="32">
        <v>0</v>
      </c>
      <c r="I243" s="32">
        <v>303650000</v>
      </c>
      <c r="J243" s="32">
        <v>0</v>
      </c>
      <c r="K243" s="34"/>
    </row>
    <row r="244" spans="1:11" x14ac:dyDescent="0.2">
      <c r="A244" s="62" t="s">
        <v>302</v>
      </c>
      <c r="B244" s="63"/>
      <c r="C244" s="63"/>
      <c r="D244" s="63"/>
      <c r="E244" s="64"/>
      <c r="F244" s="39">
        <f>F245+F249+F252+F256+F260+F263+F267+F270+F278+F279+F280+F281+F282+F283+F285+F286</f>
        <v>216056494</v>
      </c>
      <c r="G244" s="39">
        <f t="shared" ref="G244:J244" si="26">G245+G249+G252+G256+G260+G263+G267+G270+G278+G279+G280+G281+G282+G283+G285+G286</f>
        <v>230118380</v>
      </c>
      <c r="H244" s="39">
        <f t="shared" si="26"/>
        <v>242094364</v>
      </c>
      <c r="I244" s="39">
        <f t="shared" si="26"/>
        <v>0</v>
      </c>
      <c r="J244" s="39">
        <f t="shared" si="26"/>
        <v>242094364</v>
      </c>
      <c r="K244" s="40"/>
    </row>
    <row r="245" spans="1:11" ht="22.5" x14ac:dyDescent="0.2">
      <c r="A245" s="7">
        <v>175</v>
      </c>
      <c r="B245" s="48" t="s">
        <v>171</v>
      </c>
      <c r="C245" s="48" t="s">
        <v>421</v>
      </c>
      <c r="D245" s="21"/>
      <c r="E245" s="12" t="s">
        <v>313</v>
      </c>
      <c r="F245" s="32">
        <f>F246</f>
        <v>7007854</v>
      </c>
      <c r="G245" s="32">
        <f t="shared" ref="G245:J245" si="27">G246</f>
        <v>11620249</v>
      </c>
      <c r="H245" s="32">
        <f t="shared" si="27"/>
        <v>21438263</v>
      </c>
      <c r="I245" s="32">
        <f t="shared" si="27"/>
        <v>0</v>
      </c>
      <c r="J245" s="32">
        <f t="shared" si="27"/>
        <v>21438263</v>
      </c>
      <c r="K245" s="34"/>
    </row>
    <row r="246" spans="1:11" ht="22.5" x14ac:dyDescent="0.2">
      <c r="A246" s="7"/>
      <c r="B246" s="48"/>
      <c r="C246" s="48"/>
      <c r="D246" s="21" t="s">
        <v>422</v>
      </c>
      <c r="E246" s="16" t="s">
        <v>505</v>
      </c>
      <c r="F246" s="32">
        <v>7007854</v>
      </c>
      <c r="G246" s="32">
        <v>11620249</v>
      </c>
      <c r="H246" s="32">
        <v>21438263</v>
      </c>
      <c r="I246" s="32">
        <v>0</v>
      </c>
      <c r="J246" s="32">
        <v>21438263</v>
      </c>
      <c r="K246" s="34"/>
    </row>
    <row r="247" spans="1:11" ht="22.5" x14ac:dyDescent="0.2">
      <c r="A247" s="7"/>
      <c r="B247" s="48"/>
      <c r="C247" s="48"/>
      <c r="D247" s="21" t="s">
        <v>420</v>
      </c>
      <c r="E247" s="16" t="s">
        <v>676</v>
      </c>
      <c r="F247" s="32">
        <v>6073774</v>
      </c>
      <c r="G247" s="32">
        <v>10185231</v>
      </c>
      <c r="H247" s="32">
        <v>18713943</v>
      </c>
      <c r="I247" s="32">
        <v>0</v>
      </c>
      <c r="J247" s="32">
        <v>18713943</v>
      </c>
      <c r="K247" s="34"/>
    </row>
    <row r="248" spans="1:11" ht="35.25" customHeight="1" x14ac:dyDescent="0.2">
      <c r="A248" s="7"/>
      <c r="B248" s="48"/>
      <c r="C248" s="48"/>
      <c r="D248" s="21" t="s">
        <v>423</v>
      </c>
      <c r="E248" s="16" t="s">
        <v>677</v>
      </c>
      <c r="F248" s="32">
        <v>934080</v>
      </c>
      <c r="G248" s="32">
        <v>1435018</v>
      </c>
      <c r="H248" s="32">
        <v>2724320</v>
      </c>
      <c r="I248" s="32">
        <v>0</v>
      </c>
      <c r="J248" s="32">
        <v>2724320</v>
      </c>
      <c r="K248" s="34"/>
    </row>
    <row r="249" spans="1:11" x14ac:dyDescent="0.2">
      <c r="A249" s="7">
        <v>176</v>
      </c>
      <c r="B249" s="48" t="s">
        <v>172</v>
      </c>
      <c r="C249" s="48" t="s">
        <v>665</v>
      </c>
      <c r="D249" s="21"/>
      <c r="E249" s="12" t="s">
        <v>313</v>
      </c>
      <c r="F249" s="32">
        <f>SUM(F250:F251)</f>
        <v>19131050</v>
      </c>
      <c r="G249" s="32">
        <f t="shared" ref="G249:J249" si="28">SUM(G250:G251)</f>
        <v>22718545</v>
      </c>
      <c r="H249" s="32">
        <f t="shared" si="28"/>
        <v>24735283</v>
      </c>
      <c r="I249" s="32">
        <f>SUM(I250:I251)</f>
        <v>0</v>
      </c>
      <c r="J249" s="32">
        <f t="shared" si="28"/>
        <v>24735283</v>
      </c>
      <c r="K249" s="34"/>
    </row>
    <row r="250" spans="1:11" x14ac:dyDescent="0.2">
      <c r="A250" s="7"/>
      <c r="B250" s="48"/>
      <c r="C250" s="48"/>
      <c r="D250" s="21" t="s">
        <v>359</v>
      </c>
      <c r="E250" s="16" t="s">
        <v>740</v>
      </c>
      <c r="F250" s="32">
        <v>18994450</v>
      </c>
      <c r="G250" s="32">
        <v>22718545</v>
      </c>
      <c r="H250" s="32">
        <v>24735283</v>
      </c>
      <c r="I250" s="32">
        <v>0</v>
      </c>
      <c r="J250" s="32">
        <v>24735283</v>
      </c>
      <c r="K250" s="34"/>
    </row>
    <row r="251" spans="1:11" ht="39" customHeight="1" x14ac:dyDescent="0.2">
      <c r="A251" s="7"/>
      <c r="B251" s="48"/>
      <c r="C251" s="48"/>
      <c r="D251" s="21" t="s">
        <v>439</v>
      </c>
      <c r="E251" s="16" t="s">
        <v>438</v>
      </c>
      <c r="F251" s="32">
        <v>136600</v>
      </c>
      <c r="G251" s="32">
        <v>0</v>
      </c>
      <c r="H251" s="32">
        <v>0</v>
      </c>
      <c r="I251" s="32">
        <v>0</v>
      </c>
      <c r="J251" s="32">
        <v>0</v>
      </c>
      <c r="K251" s="34"/>
    </row>
    <row r="252" spans="1:11" ht="39" customHeight="1" x14ac:dyDescent="0.2">
      <c r="A252" s="7">
        <v>177</v>
      </c>
      <c r="B252" s="48" t="s">
        <v>173</v>
      </c>
      <c r="C252" s="48" t="s">
        <v>666</v>
      </c>
      <c r="D252" s="21"/>
      <c r="E252" s="12" t="s">
        <v>313</v>
      </c>
      <c r="F252" s="32">
        <f>F253+F254</f>
        <v>155742000</v>
      </c>
      <c r="G252" s="32">
        <f t="shared" ref="G252:J252" si="29">G253+G254</f>
        <v>155600400</v>
      </c>
      <c r="H252" s="32">
        <f t="shared" si="29"/>
        <v>155600400</v>
      </c>
      <c r="I252" s="32">
        <f t="shared" si="29"/>
        <v>0</v>
      </c>
      <c r="J252" s="32">
        <f t="shared" si="29"/>
        <v>155600400</v>
      </c>
      <c r="K252" s="34"/>
    </row>
    <row r="253" spans="1:11" x14ac:dyDescent="0.2">
      <c r="A253" s="7"/>
      <c r="B253" s="48"/>
      <c r="C253" s="48"/>
      <c r="D253" s="21" t="s">
        <v>394</v>
      </c>
      <c r="E253" s="16" t="s">
        <v>418</v>
      </c>
      <c r="F253" s="32">
        <v>155600400</v>
      </c>
      <c r="G253" s="32">
        <v>155600400</v>
      </c>
      <c r="H253" s="32">
        <v>155600400</v>
      </c>
      <c r="I253" s="32">
        <v>0</v>
      </c>
      <c r="J253" s="32">
        <v>155600400</v>
      </c>
      <c r="K253" s="34"/>
    </row>
    <row r="254" spans="1:11" ht="22.5" x14ac:dyDescent="0.2">
      <c r="A254" s="7"/>
      <c r="B254" s="48"/>
      <c r="C254" s="48"/>
      <c r="D254" s="21" t="s">
        <v>426</v>
      </c>
      <c r="E254" s="16" t="s">
        <v>678</v>
      </c>
      <c r="F254" s="32">
        <v>141600</v>
      </c>
      <c r="G254" s="32">
        <v>0</v>
      </c>
      <c r="H254" s="32">
        <v>0</v>
      </c>
      <c r="I254" s="32">
        <v>0</v>
      </c>
      <c r="J254" s="32">
        <v>0</v>
      </c>
      <c r="K254" s="34"/>
    </row>
    <row r="255" spans="1:11" ht="33.75" x14ac:dyDescent="0.2">
      <c r="A255" s="7"/>
      <c r="B255" s="48"/>
      <c r="C255" s="48"/>
      <c r="D255" s="21" t="s">
        <v>419</v>
      </c>
      <c r="E255" s="16" t="s">
        <v>679</v>
      </c>
      <c r="F255" s="32">
        <v>141600</v>
      </c>
      <c r="G255" s="32">
        <v>0</v>
      </c>
      <c r="H255" s="32">
        <v>0</v>
      </c>
      <c r="I255" s="32">
        <v>0</v>
      </c>
      <c r="J255" s="32">
        <v>0</v>
      </c>
      <c r="K255" s="34"/>
    </row>
    <row r="256" spans="1:11" x14ac:dyDescent="0.2">
      <c r="A256" s="7">
        <v>178</v>
      </c>
      <c r="B256" s="48" t="s">
        <v>174</v>
      </c>
      <c r="C256" s="48" t="s">
        <v>276</v>
      </c>
      <c r="D256" s="21"/>
      <c r="E256" s="12" t="s">
        <v>313</v>
      </c>
      <c r="F256" s="32">
        <f>F257+F258</f>
        <v>5110938</v>
      </c>
      <c r="G256" s="32">
        <f t="shared" ref="G256:J256" si="30">G257+G258</f>
        <v>5121296</v>
      </c>
      <c r="H256" s="32">
        <f t="shared" si="30"/>
        <v>5121296</v>
      </c>
      <c r="I256" s="32">
        <f t="shared" si="30"/>
        <v>0</v>
      </c>
      <c r="J256" s="32">
        <f t="shared" si="30"/>
        <v>5121296</v>
      </c>
      <c r="K256" s="34"/>
    </row>
    <row r="257" spans="1:11" x14ac:dyDescent="0.2">
      <c r="A257" s="7"/>
      <c r="B257" s="48"/>
      <c r="C257" s="48"/>
      <c r="D257" s="21" t="s">
        <v>362</v>
      </c>
      <c r="E257" s="16" t="s">
        <v>417</v>
      </c>
      <c r="F257" s="32">
        <v>370437</v>
      </c>
      <c r="G257" s="32">
        <v>370437</v>
      </c>
      <c r="H257" s="32">
        <v>370437</v>
      </c>
      <c r="I257" s="32">
        <v>0</v>
      </c>
      <c r="J257" s="32">
        <v>370437</v>
      </c>
      <c r="K257" s="34"/>
    </row>
    <row r="258" spans="1:11" x14ac:dyDescent="0.2">
      <c r="A258" s="7"/>
      <c r="B258" s="48"/>
      <c r="C258" s="48"/>
      <c r="D258" s="21" t="s">
        <v>394</v>
      </c>
      <c r="E258" s="16" t="s">
        <v>418</v>
      </c>
      <c r="F258" s="32">
        <v>4740501</v>
      </c>
      <c r="G258" s="32">
        <v>4750859</v>
      </c>
      <c r="H258" s="32">
        <v>4750859</v>
      </c>
      <c r="I258" s="32">
        <v>0</v>
      </c>
      <c r="J258" s="32">
        <v>4750859</v>
      </c>
      <c r="K258" s="34"/>
    </row>
    <row r="259" spans="1:11" ht="27.75" customHeight="1" x14ac:dyDescent="0.2">
      <c r="A259" s="7">
        <v>179</v>
      </c>
      <c r="B259" s="48" t="s">
        <v>175</v>
      </c>
      <c r="C259" s="48" t="s">
        <v>732</v>
      </c>
      <c r="D259" s="21"/>
      <c r="E259" s="16"/>
      <c r="F259" s="32">
        <v>0</v>
      </c>
      <c r="G259" s="32">
        <v>0</v>
      </c>
      <c r="H259" s="32">
        <v>0</v>
      </c>
      <c r="I259" s="32">
        <v>0</v>
      </c>
      <c r="J259" s="32">
        <v>0</v>
      </c>
      <c r="K259" s="34"/>
    </row>
    <row r="260" spans="1:11" x14ac:dyDescent="0.2">
      <c r="A260" s="7">
        <v>180</v>
      </c>
      <c r="B260" s="48" t="s">
        <v>176</v>
      </c>
      <c r="C260" s="48" t="s">
        <v>275</v>
      </c>
      <c r="D260" s="21"/>
      <c r="E260" s="12" t="s">
        <v>313</v>
      </c>
      <c r="F260" s="32">
        <f>F261+F262</f>
        <v>8564712</v>
      </c>
      <c r="G260" s="32">
        <f t="shared" ref="G260:J260" si="31">G261+G262</f>
        <v>14351500</v>
      </c>
      <c r="H260" s="32">
        <f t="shared" si="31"/>
        <v>14689081</v>
      </c>
      <c r="I260" s="32">
        <f t="shared" si="31"/>
        <v>0</v>
      </c>
      <c r="J260" s="32">
        <f t="shared" si="31"/>
        <v>14689081</v>
      </c>
      <c r="K260" s="34"/>
    </row>
    <row r="261" spans="1:11" x14ac:dyDescent="0.2">
      <c r="A261" s="7"/>
      <c r="B261" s="48"/>
      <c r="C261" s="48"/>
      <c r="D261" s="21" t="s">
        <v>359</v>
      </c>
      <c r="E261" s="16" t="s">
        <v>740</v>
      </c>
      <c r="F261" s="32">
        <v>582068</v>
      </c>
      <c r="G261" s="32">
        <v>582068</v>
      </c>
      <c r="H261" s="32">
        <v>582068</v>
      </c>
      <c r="I261" s="32">
        <v>0</v>
      </c>
      <c r="J261" s="32">
        <v>582068</v>
      </c>
      <c r="K261" s="34"/>
    </row>
    <row r="262" spans="1:11" x14ac:dyDescent="0.2">
      <c r="A262" s="7"/>
      <c r="B262" s="48"/>
      <c r="C262" s="48"/>
      <c r="D262" s="21" t="s">
        <v>425</v>
      </c>
      <c r="E262" s="16" t="s">
        <v>424</v>
      </c>
      <c r="F262" s="32">
        <v>7982644</v>
      </c>
      <c r="G262" s="32">
        <v>13769432</v>
      </c>
      <c r="H262" s="32">
        <v>14107013</v>
      </c>
      <c r="I262" s="32">
        <v>0</v>
      </c>
      <c r="J262" s="32">
        <v>14107013</v>
      </c>
      <c r="K262" s="34"/>
    </row>
    <row r="263" spans="1:11" ht="22.5" x14ac:dyDescent="0.2">
      <c r="A263" s="7">
        <v>181</v>
      </c>
      <c r="B263" s="48" t="s">
        <v>177</v>
      </c>
      <c r="C263" s="48" t="s">
        <v>667</v>
      </c>
      <c r="D263" s="21"/>
      <c r="E263" s="12" t="s">
        <v>313</v>
      </c>
      <c r="F263" s="32">
        <f>F264+F265</f>
        <v>526905</v>
      </c>
      <c r="G263" s="32">
        <f t="shared" ref="G263:J263" si="32">G264+G265</f>
        <v>215451</v>
      </c>
      <c r="H263" s="32">
        <f t="shared" si="32"/>
        <v>215451</v>
      </c>
      <c r="I263" s="32">
        <f t="shared" si="32"/>
        <v>0</v>
      </c>
      <c r="J263" s="32">
        <f t="shared" si="32"/>
        <v>215451</v>
      </c>
      <c r="K263" s="34"/>
    </row>
    <row r="264" spans="1:11" ht="23.25" customHeight="1" x14ac:dyDescent="0.2">
      <c r="A264" s="7"/>
      <c r="B264" s="48"/>
      <c r="C264" s="48"/>
      <c r="D264" s="21" t="s">
        <v>394</v>
      </c>
      <c r="E264" s="16" t="s">
        <v>418</v>
      </c>
      <c r="F264" s="32">
        <v>215451</v>
      </c>
      <c r="G264" s="32">
        <v>215451</v>
      </c>
      <c r="H264" s="32">
        <v>215451</v>
      </c>
      <c r="I264" s="32">
        <v>0</v>
      </c>
      <c r="J264" s="32">
        <v>215451</v>
      </c>
      <c r="K264" s="34"/>
    </row>
    <row r="265" spans="1:11" ht="23.25" customHeight="1" x14ac:dyDescent="0.2">
      <c r="A265" s="7"/>
      <c r="B265" s="48"/>
      <c r="C265" s="48"/>
      <c r="D265" s="21" t="s">
        <v>426</v>
      </c>
      <c r="E265" s="16" t="s">
        <v>678</v>
      </c>
      <c r="F265" s="32">
        <v>311454</v>
      </c>
      <c r="G265" s="32">
        <v>0</v>
      </c>
      <c r="H265" s="32">
        <v>0</v>
      </c>
      <c r="I265" s="32">
        <v>0</v>
      </c>
      <c r="J265" s="32">
        <v>0</v>
      </c>
      <c r="K265" s="34"/>
    </row>
    <row r="266" spans="1:11" ht="37.5" customHeight="1" x14ac:dyDescent="0.2">
      <c r="A266" s="7"/>
      <c r="B266" s="48"/>
      <c r="C266" s="48"/>
      <c r="D266" s="21" t="s">
        <v>419</v>
      </c>
      <c r="E266" s="16" t="s">
        <v>679</v>
      </c>
      <c r="F266" s="32">
        <v>311454</v>
      </c>
      <c r="G266" s="32">
        <v>0</v>
      </c>
      <c r="H266" s="32">
        <v>0</v>
      </c>
      <c r="I266" s="32">
        <v>0</v>
      </c>
      <c r="J266" s="32">
        <v>0</v>
      </c>
      <c r="K266" s="34"/>
    </row>
    <row r="267" spans="1:11" ht="23.25" customHeight="1" x14ac:dyDescent="0.2">
      <c r="A267" s="7">
        <v>182</v>
      </c>
      <c r="B267" s="48" t="s">
        <v>178</v>
      </c>
      <c r="C267" s="48" t="s">
        <v>668</v>
      </c>
      <c r="D267" s="21"/>
      <c r="E267" s="12" t="s">
        <v>313</v>
      </c>
      <c r="F267" s="32">
        <f>F268+F269</f>
        <v>3257835</v>
      </c>
      <c r="G267" s="32">
        <f t="shared" ref="G267:J267" si="33">G268+G269</f>
        <v>1136713</v>
      </c>
      <c r="H267" s="32">
        <f t="shared" si="33"/>
        <v>1136713</v>
      </c>
      <c r="I267" s="32">
        <f t="shared" si="33"/>
        <v>0</v>
      </c>
      <c r="J267" s="32">
        <f t="shared" si="33"/>
        <v>1136713</v>
      </c>
      <c r="K267" s="34"/>
    </row>
    <row r="268" spans="1:11" ht="33.75" customHeight="1" x14ac:dyDescent="0.2">
      <c r="A268" s="7"/>
      <c r="B268" s="48"/>
      <c r="C268" s="48"/>
      <c r="D268" s="21" t="s">
        <v>426</v>
      </c>
      <c r="E268" s="16" t="s">
        <v>678</v>
      </c>
      <c r="F268" s="32">
        <v>2465340</v>
      </c>
      <c r="G268" s="32">
        <v>344218</v>
      </c>
      <c r="H268" s="32">
        <v>344218</v>
      </c>
      <c r="I268" s="32">
        <v>0</v>
      </c>
      <c r="J268" s="32">
        <v>344218</v>
      </c>
      <c r="K268" s="34"/>
    </row>
    <row r="269" spans="1:11" ht="33.75" x14ac:dyDescent="0.2">
      <c r="A269" s="7"/>
      <c r="B269" s="48"/>
      <c r="C269" s="48"/>
      <c r="D269" s="21" t="s">
        <v>419</v>
      </c>
      <c r="E269" s="16" t="s">
        <v>679</v>
      </c>
      <c r="F269" s="32">
        <v>792495</v>
      </c>
      <c r="G269" s="32">
        <v>792495</v>
      </c>
      <c r="H269" s="32">
        <v>792495</v>
      </c>
      <c r="I269" s="32">
        <v>0</v>
      </c>
      <c r="J269" s="32">
        <v>792495</v>
      </c>
      <c r="K269" s="34"/>
    </row>
    <row r="270" spans="1:11" x14ac:dyDescent="0.2">
      <c r="A270" s="7">
        <v>183</v>
      </c>
      <c r="B270" s="48" t="s">
        <v>179</v>
      </c>
      <c r="C270" s="48" t="s">
        <v>669</v>
      </c>
      <c r="D270" s="21"/>
      <c r="E270" s="12" t="s">
        <v>313</v>
      </c>
      <c r="F270" s="32">
        <f>F271+F272+F273+F274+F275+F276+F277</f>
        <v>2747689</v>
      </c>
      <c r="G270" s="32">
        <f t="shared" ref="G270:J270" si="34">G271+G272+G273+G274+G275+G276+G277</f>
        <v>6571821</v>
      </c>
      <c r="H270" s="32">
        <f t="shared" si="34"/>
        <v>6571821</v>
      </c>
      <c r="I270" s="32">
        <f t="shared" si="34"/>
        <v>0</v>
      </c>
      <c r="J270" s="32">
        <f t="shared" si="34"/>
        <v>6571821</v>
      </c>
      <c r="K270" s="34"/>
    </row>
    <row r="271" spans="1:11" ht="33.75" x14ac:dyDescent="0.2">
      <c r="A271" s="7"/>
      <c r="B271" s="48"/>
      <c r="C271" s="48"/>
      <c r="D271" s="21" t="s">
        <v>428</v>
      </c>
      <c r="E271" s="16" t="s">
        <v>427</v>
      </c>
      <c r="F271" s="32">
        <v>435250</v>
      </c>
      <c r="G271" s="32">
        <v>821311</v>
      </c>
      <c r="H271" s="32">
        <v>821311</v>
      </c>
      <c r="I271" s="32">
        <v>0</v>
      </c>
      <c r="J271" s="32">
        <v>821311</v>
      </c>
      <c r="K271" s="34"/>
    </row>
    <row r="272" spans="1:11" x14ac:dyDescent="0.2">
      <c r="A272" s="7"/>
      <c r="B272" s="48"/>
      <c r="C272" s="48"/>
      <c r="D272" s="21" t="s">
        <v>433</v>
      </c>
      <c r="E272" s="16" t="s">
        <v>432</v>
      </c>
      <c r="F272" s="32">
        <v>0</v>
      </c>
      <c r="G272" s="32">
        <v>56463</v>
      </c>
      <c r="H272" s="32">
        <v>56463</v>
      </c>
      <c r="I272" s="32">
        <v>0</v>
      </c>
      <c r="J272" s="32">
        <v>56463</v>
      </c>
      <c r="K272" s="34"/>
    </row>
    <row r="273" spans="1:11" ht="22.5" x14ac:dyDescent="0.2">
      <c r="A273" s="7"/>
      <c r="B273" s="48"/>
      <c r="C273" s="48"/>
      <c r="D273" s="21" t="s">
        <v>434</v>
      </c>
      <c r="E273" s="16" t="s">
        <v>429</v>
      </c>
      <c r="F273" s="32">
        <v>345473</v>
      </c>
      <c r="G273" s="32">
        <v>1438749</v>
      </c>
      <c r="H273" s="32">
        <v>1438749</v>
      </c>
      <c r="I273" s="32">
        <v>0</v>
      </c>
      <c r="J273" s="32">
        <v>1438749</v>
      </c>
      <c r="K273" s="34"/>
    </row>
    <row r="274" spans="1:11" ht="22.5" x14ac:dyDescent="0.2">
      <c r="A274" s="7"/>
      <c r="B274" s="48"/>
      <c r="C274" s="48"/>
      <c r="D274" s="21" t="s">
        <v>392</v>
      </c>
      <c r="E274" s="16" t="s">
        <v>435</v>
      </c>
      <c r="F274" s="32">
        <v>430636</v>
      </c>
      <c r="G274" s="32">
        <v>557785</v>
      </c>
      <c r="H274" s="32">
        <v>557785</v>
      </c>
      <c r="I274" s="32">
        <v>0</v>
      </c>
      <c r="J274" s="32">
        <v>557785</v>
      </c>
      <c r="K274" s="34"/>
    </row>
    <row r="275" spans="1:11" ht="22.5" x14ac:dyDescent="0.2">
      <c r="A275" s="7"/>
      <c r="B275" s="48"/>
      <c r="C275" s="48"/>
      <c r="D275" s="21" t="s">
        <v>437</v>
      </c>
      <c r="E275" s="16" t="s">
        <v>436</v>
      </c>
      <c r="F275" s="32">
        <v>64766</v>
      </c>
      <c r="G275" s="32">
        <v>99552</v>
      </c>
      <c r="H275" s="32">
        <v>99552</v>
      </c>
      <c r="I275" s="32">
        <v>0</v>
      </c>
      <c r="J275" s="32">
        <v>99552</v>
      </c>
      <c r="K275" s="34"/>
    </row>
    <row r="276" spans="1:11" x14ac:dyDescent="0.2">
      <c r="A276" s="7"/>
      <c r="B276" s="48"/>
      <c r="C276" s="48"/>
      <c r="D276" s="21" t="s">
        <v>431</v>
      </c>
      <c r="E276" s="16" t="s">
        <v>430</v>
      </c>
      <c r="F276" s="32">
        <v>186920</v>
      </c>
      <c r="G276" s="32">
        <v>379386</v>
      </c>
      <c r="H276" s="32">
        <v>379386</v>
      </c>
      <c r="I276" s="32">
        <v>0</v>
      </c>
      <c r="J276" s="32">
        <v>379386</v>
      </c>
      <c r="K276" s="34"/>
    </row>
    <row r="277" spans="1:11" ht="33.75" x14ac:dyDescent="0.2">
      <c r="A277" s="7"/>
      <c r="B277" s="48"/>
      <c r="C277" s="48"/>
      <c r="D277" s="21" t="s">
        <v>419</v>
      </c>
      <c r="E277" s="16" t="s">
        <v>679</v>
      </c>
      <c r="F277" s="32">
        <v>1284644</v>
      </c>
      <c r="G277" s="32">
        <v>3218575</v>
      </c>
      <c r="H277" s="32">
        <v>3218575</v>
      </c>
      <c r="I277" s="32">
        <v>0</v>
      </c>
      <c r="J277" s="32">
        <v>3218575</v>
      </c>
      <c r="K277" s="34"/>
    </row>
    <row r="278" spans="1:11" ht="22.5" x14ac:dyDescent="0.2">
      <c r="A278" s="7">
        <v>184</v>
      </c>
      <c r="B278" s="48" t="s">
        <v>180</v>
      </c>
      <c r="C278" s="48" t="s">
        <v>670</v>
      </c>
      <c r="D278" s="21" t="s">
        <v>362</v>
      </c>
      <c r="E278" s="16" t="s">
        <v>417</v>
      </c>
      <c r="F278" s="32">
        <v>407064</v>
      </c>
      <c r="G278" s="32">
        <v>407064</v>
      </c>
      <c r="H278" s="32">
        <v>407064</v>
      </c>
      <c r="I278" s="32">
        <v>0</v>
      </c>
      <c r="J278" s="32">
        <v>407064</v>
      </c>
      <c r="K278" s="34"/>
    </row>
    <row r="279" spans="1:11" x14ac:dyDescent="0.2">
      <c r="A279" s="7">
        <v>185</v>
      </c>
      <c r="B279" s="48" t="s">
        <v>181</v>
      </c>
      <c r="C279" s="48" t="s">
        <v>749</v>
      </c>
      <c r="D279" s="21" t="s">
        <v>359</v>
      </c>
      <c r="E279" s="16" t="s">
        <v>740</v>
      </c>
      <c r="F279" s="32">
        <v>1464166</v>
      </c>
      <c r="G279" s="32">
        <v>1464166</v>
      </c>
      <c r="H279" s="32">
        <v>1464166</v>
      </c>
      <c r="I279" s="32">
        <v>0</v>
      </c>
      <c r="J279" s="32">
        <v>1464166</v>
      </c>
      <c r="K279" s="34"/>
    </row>
    <row r="280" spans="1:11" x14ac:dyDescent="0.2">
      <c r="A280" s="7">
        <v>186</v>
      </c>
      <c r="B280" s="48" t="s">
        <v>182</v>
      </c>
      <c r="C280" s="48" t="s">
        <v>274</v>
      </c>
      <c r="D280" s="21" t="s">
        <v>359</v>
      </c>
      <c r="E280" s="16" t="s">
        <v>740</v>
      </c>
      <c r="F280" s="32">
        <v>4611080</v>
      </c>
      <c r="G280" s="32">
        <v>3562074</v>
      </c>
      <c r="H280" s="32">
        <v>3513225</v>
      </c>
      <c r="I280" s="32">
        <v>0</v>
      </c>
      <c r="J280" s="32">
        <v>3513225</v>
      </c>
      <c r="K280" s="34"/>
    </row>
    <row r="281" spans="1:11" ht="33.75" x14ac:dyDescent="0.2">
      <c r="A281" s="7">
        <v>187</v>
      </c>
      <c r="B281" s="48" t="s">
        <v>183</v>
      </c>
      <c r="C281" s="48" t="s">
        <v>671</v>
      </c>
      <c r="D281" s="21" t="s">
        <v>428</v>
      </c>
      <c r="E281" s="16" t="s">
        <v>427</v>
      </c>
      <c r="F281" s="32">
        <v>634493</v>
      </c>
      <c r="G281" s="32">
        <v>498393</v>
      </c>
      <c r="H281" s="32">
        <v>350893</v>
      </c>
      <c r="I281" s="32">
        <v>0</v>
      </c>
      <c r="J281" s="32">
        <v>350893</v>
      </c>
      <c r="K281" s="34"/>
    </row>
    <row r="282" spans="1:11" ht="22.5" x14ac:dyDescent="0.2">
      <c r="A282" s="7">
        <v>188</v>
      </c>
      <c r="B282" s="48" t="s">
        <v>184</v>
      </c>
      <c r="C282" s="48" t="s">
        <v>277</v>
      </c>
      <c r="D282" s="21" t="s">
        <v>443</v>
      </c>
      <c r="E282" s="16" t="s">
        <v>442</v>
      </c>
      <c r="F282" s="32">
        <v>325000</v>
      </c>
      <c r="G282" s="32">
        <v>325000</v>
      </c>
      <c r="H282" s="32">
        <v>325000</v>
      </c>
      <c r="I282" s="32">
        <v>0</v>
      </c>
      <c r="J282" s="32">
        <v>325000</v>
      </c>
      <c r="K282" s="34"/>
    </row>
    <row r="283" spans="1:11" ht="35.25" customHeight="1" x14ac:dyDescent="0.2">
      <c r="A283" s="7">
        <v>189</v>
      </c>
      <c r="B283" s="48" t="s">
        <v>185</v>
      </c>
      <c r="C283" s="48" t="s">
        <v>672</v>
      </c>
      <c r="D283" s="21" t="s">
        <v>431</v>
      </c>
      <c r="E283" s="16" t="s">
        <v>430</v>
      </c>
      <c r="F283" s="32">
        <v>2503113</v>
      </c>
      <c r="G283" s="32">
        <v>2503113</v>
      </c>
      <c r="H283" s="32">
        <v>2503113</v>
      </c>
      <c r="I283" s="32">
        <v>0</v>
      </c>
      <c r="J283" s="32">
        <v>2503113</v>
      </c>
      <c r="K283" s="34"/>
    </row>
    <row r="284" spans="1:11" ht="39.75" customHeight="1" x14ac:dyDescent="0.2">
      <c r="A284" s="7">
        <v>190</v>
      </c>
      <c r="B284" s="48" t="s">
        <v>444</v>
      </c>
      <c r="C284" s="48" t="s">
        <v>750</v>
      </c>
      <c r="D284" s="21" t="s">
        <v>423</v>
      </c>
      <c r="E284" s="16" t="s">
        <v>677</v>
      </c>
      <c r="F284" s="32">
        <v>25295948</v>
      </c>
      <c r="G284" s="32">
        <v>26585293</v>
      </c>
      <c r="H284" s="32">
        <v>27956482</v>
      </c>
      <c r="I284" s="32">
        <v>0</v>
      </c>
      <c r="J284" s="32">
        <v>27956482</v>
      </c>
      <c r="K284" s="34"/>
    </row>
    <row r="285" spans="1:11" ht="22.5" x14ac:dyDescent="0.2">
      <c r="A285" s="7">
        <v>191</v>
      </c>
      <c r="B285" s="48" t="s">
        <v>445</v>
      </c>
      <c r="C285" s="48" t="s">
        <v>673</v>
      </c>
      <c r="D285" s="21" t="s">
        <v>441</v>
      </c>
      <c r="E285" s="16" t="s">
        <v>440</v>
      </c>
      <c r="F285" s="32">
        <v>1145108</v>
      </c>
      <c r="G285" s="32">
        <v>1145108</v>
      </c>
      <c r="H285" s="32">
        <v>1145108</v>
      </c>
      <c r="I285" s="32">
        <v>0</v>
      </c>
      <c r="J285" s="32">
        <v>1145108</v>
      </c>
      <c r="K285" s="34"/>
    </row>
    <row r="286" spans="1:11" x14ac:dyDescent="0.2">
      <c r="A286" s="7">
        <v>192</v>
      </c>
      <c r="B286" s="48" t="s">
        <v>674</v>
      </c>
      <c r="C286" s="48" t="s">
        <v>675</v>
      </c>
      <c r="D286" s="21" t="s">
        <v>359</v>
      </c>
      <c r="E286" s="16" t="s">
        <v>740</v>
      </c>
      <c r="F286" s="32">
        <v>2877487</v>
      </c>
      <c r="G286" s="32">
        <v>2877487</v>
      </c>
      <c r="H286" s="32">
        <v>2877487</v>
      </c>
      <c r="I286" s="32">
        <v>0</v>
      </c>
      <c r="J286" s="32">
        <v>2877487</v>
      </c>
      <c r="K286" s="34"/>
    </row>
    <row r="287" spans="1:11" x14ac:dyDescent="0.2">
      <c r="A287" s="62" t="s">
        <v>303</v>
      </c>
      <c r="B287" s="63"/>
      <c r="C287" s="63"/>
      <c r="D287" s="63"/>
      <c r="E287" s="64"/>
      <c r="F287" s="39">
        <f>SUM(F288:F308)</f>
        <v>5544224</v>
      </c>
      <c r="G287" s="39">
        <f>SUM(G288:G308)</f>
        <v>4572618</v>
      </c>
      <c r="H287" s="39">
        <f>SUM(H288:H308)</f>
        <v>4561718</v>
      </c>
      <c r="I287" s="39">
        <f>SUM(I288:I308)</f>
        <v>2672460</v>
      </c>
      <c r="J287" s="39">
        <f>SUM(J288:J308)</f>
        <v>4138861.18</v>
      </c>
      <c r="K287" s="40"/>
    </row>
    <row r="288" spans="1:11" ht="22.5" x14ac:dyDescent="0.2">
      <c r="A288" s="7">
        <v>193</v>
      </c>
      <c r="B288" s="48" t="s">
        <v>186</v>
      </c>
      <c r="C288" s="48" t="s">
        <v>279</v>
      </c>
      <c r="D288" s="45" t="s">
        <v>697</v>
      </c>
      <c r="E288" s="8" t="s">
        <v>700</v>
      </c>
      <c r="F288" s="32">
        <v>1391328</v>
      </c>
      <c r="G288" s="32">
        <v>1391328</v>
      </c>
      <c r="H288" s="32">
        <v>1391328</v>
      </c>
      <c r="I288" s="32">
        <v>0</v>
      </c>
      <c r="J288" s="32">
        <v>1391328</v>
      </c>
      <c r="K288" s="34"/>
    </row>
    <row r="289" spans="1:11" x14ac:dyDescent="0.2">
      <c r="A289" s="7">
        <v>194</v>
      </c>
      <c r="B289" s="48" t="s">
        <v>187</v>
      </c>
      <c r="C289" s="48" t="s">
        <v>682</v>
      </c>
      <c r="D289" s="45" t="s">
        <v>321</v>
      </c>
      <c r="E289" s="12" t="s">
        <v>449</v>
      </c>
      <c r="F289" s="32">
        <v>351287</v>
      </c>
      <c r="G289" s="32">
        <v>0</v>
      </c>
      <c r="H289" s="32">
        <v>0</v>
      </c>
      <c r="I289" s="32">
        <v>0</v>
      </c>
      <c r="J289" s="32">
        <v>0</v>
      </c>
      <c r="K289" s="34" t="s">
        <v>287</v>
      </c>
    </row>
    <row r="290" spans="1:11" x14ac:dyDescent="0.2">
      <c r="A290" s="7">
        <v>195</v>
      </c>
      <c r="B290" s="48" t="s">
        <v>188</v>
      </c>
      <c r="C290" s="48" t="s">
        <v>278</v>
      </c>
      <c r="D290" s="45" t="s">
        <v>365</v>
      </c>
      <c r="E290" s="16" t="s">
        <v>446</v>
      </c>
      <c r="F290" s="32">
        <v>591266</v>
      </c>
      <c r="G290" s="32">
        <v>1371372</v>
      </c>
      <c r="H290" s="32">
        <v>1371372</v>
      </c>
      <c r="I290" s="32">
        <v>0</v>
      </c>
      <c r="J290" s="32">
        <v>1371372</v>
      </c>
      <c r="K290" s="34"/>
    </row>
    <row r="291" spans="1:11" ht="25.5" customHeight="1" x14ac:dyDescent="0.2">
      <c r="A291" s="7">
        <v>196</v>
      </c>
      <c r="B291" s="48" t="s">
        <v>189</v>
      </c>
      <c r="C291" s="48" t="s">
        <v>683</v>
      </c>
      <c r="D291" s="45" t="s">
        <v>340</v>
      </c>
      <c r="E291" s="16" t="s">
        <v>450</v>
      </c>
      <c r="F291" s="32">
        <v>55902</v>
      </c>
      <c r="G291" s="32">
        <v>0</v>
      </c>
      <c r="H291" s="32">
        <v>0</v>
      </c>
      <c r="I291" s="32">
        <v>0</v>
      </c>
      <c r="J291" s="32">
        <v>0</v>
      </c>
      <c r="K291" s="34" t="s">
        <v>287</v>
      </c>
    </row>
    <row r="292" spans="1:11" x14ac:dyDescent="0.2">
      <c r="A292" s="7">
        <v>197</v>
      </c>
      <c r="B292" s="48" t="s">
        <v>190</v>
      </c>
      <c r="C292" s="48" t="s">
        <v>684</v>
      </c>
      <c r="D292" s="21" t="s">
        <v>365</v>
      </c>
      <c r="E292" s="8" t="s">
        <v>446</v>
      </c>
      <c r="F292" s="32">
        <v>74703</v>
      </c>
      <c r="G292" s="32">
        <v>74703</v>
      </c>
      <c r="H292" s="32">
        <v>74703</v>
      </c>
      <c r="I292" s="32">
        <v>0</v>
      </c>
      <c r="J292" s="32">
        <v>74703</v>
      </c>
      <c r="K292" s="34"/>
    </row>
    <row r="293" spans="1:11" x14ac:dyDescent="0.2">
      <c r="A293" s="7">
        <v>198</v>
      </c>
      <c r="B293" s="48" t="s">
        <v>191</v>
      </c>
      <c r="C293" s="48" t="s">
        <v>685</v>
      </c>
      <c r="D293" s="45" t="s">
        <v>363</v>
      </c>
      <c r="E293" s="8" t="s">
        <v>454</v>
      </c>
      <c r="F293" s="33">
        <v>56785</v>
      </c>
      <c r="G293" s="33">
        <v>30085</v>
      </c>
      <c r="H293" s="33">
        <v>30085</v>
      </c>
      <c r="I293" s="33">
        <v>0</v>
      </c>
      <c r="J293" s="33">
        <v>30085</v>
      </c>
      <c r="K293" s="34"/>
    </row>
    <row r="294" spans="1:11" x14ac:dyDescent="0.2">
      <c r="A294" s="7">
        <v>199</v>
      </c>
      <c r="B294" s="48" t="s">
        <v>192</v>
      </c>
      <c r="C294" s="48" t="s">
        <v>686</v>
      </c>
      <c r="D294" s="45" t="s">
        <v>361</v>
      </c>
      <c r="E294" s="8" t="s">
        <v>451</v>
      </c>
      <c r="F294" s="32">
        <v>764875</v>
      </c>
      <c r="G294" s="32">
        <v>41875</v>
      </c>
      <c r="H294" s="32">
        <v>41875</v>
      </c>
      <c r="I294" s="32">
        <v>0</v>
      </c>
      <c r="J294" s="32">
        <v>41875</v>
      </c>
      <c r="K294" s="34"/>
    </row>
    <row r="295" spans="1:11" ht="24" customHeight="1" x14ac:dyDescent="0.2">
      <c r="A295" s="7">
        <v>200</v>
      </c>
      <c r="B295" s="48" t="s">
        <v>193</v>
      </c>
      <c r="C295" s="48" t="s">
        <v>687</v>
      </c>
      <c r="D295" s="21" t="s">
        <v>420</v>
      </c>
      <c r="E295" s="8" t="s">
        <v>453</v>
      </c>
      <c r="F295" s="33">
        <v>118644</v>
      </c>
      <c r="G295" s="33">
        <v>75479</v>
      </c>
      <c r="H295" s="33">
        <v>75479</v>
      </c>
      <c r="I295" s="33">
        <v>0</v>
      </c>
      <c r="J295" s="33">
        <v>34402</v>
      </c>
      <c r="K295" s="34"/>
    </row>
    <row r="296" spans="1:11" ht="26.25" customHeight="1" x14ac:dyDescent="0.2">
      <c r="A296" s="7">
        <v>201</v>
      </c>
      <c r="B296" s="48" t="s">
        <v>194</v>
      </c>
      <c r="C296" s="48" t="s">
        <v>281</v>
      </c>
      <c r="D296" s="21" t="s">
        <v>420</v>
      </c>
      <c r="E296" s="8" t="s">
        <v>453</v>
      </c>
      <c r="F296" s="33">
        <v>258359</v>
      </c>
      <c r="G296" s="33">
        <v>52386</v>
      </c>
      <c r="H296" s="33">
        <v>41486</v>
      </c>
      <c r="I296" s="33">
        <v>0</v>
      </c>
      <c r="J296" s="33">
        <v>41486</v>
      </c>
      <c r="K296" s="34"/>
    </row>
    <row r="297" spans="1:11" ht="22.5" x14ac:dyDescent="0.2">
      <c r="A297" s="7">
        <v>202</v>
      </c>
      <c r="B297" s="48" t="s">
        <v>195</v>
      </c>
      <c r="C297" s="48" t="s">
        <v>688</v>
      </c>
      <c r="D297" s="21" t="s">
        <v>321</v>
      </c>
      <c r="E297" s="8" t="s">
        <v>449</v>
      </c>
      <c r="F297" s="33">
        <v>174683</v>
      </c>
      <c r="G297" s="33">
        <v>85143</v>
      </c>
      <c r="H297" s="33">
        <v>85143</v>
      </c>
      <c r="I297" s="33">
        <v>0</v>
      </c>
      <c r="J297" s="33">
        <v>85143</v>
      </c>
      <c r="K297" s="29"/>
    </row>
    <row r="298" spans="1:11" ht="22.5" x14ac:dyDescent="0.2">
      <c r="A298" s="7">
        <v>203</v>
      </c>
      <c r="B298" s="48" t="s">
        <v>196</v>
      </c>
      <c r="C298" s="48" t="s">
        <v>689</v>
      </c>
      <c r="D298" s="45" t="s">
        <v>321</v>
      </c>
      <c r="E298" s="8" t="s">
        <v>449</v>
      </c>
      <c r="F298" s="33">
        <v>300605</v>
      </c>
      <c r="G298" s="33">
        <v>207919</v>
      </c>
      <c r="H298" s="33">
        <v>207919</v>
      </c>
      <c r="I298" s="33">
        <v>0</v>
      </c>
      <c r="J298" s="33">
        <v>207919</v>
      </c>
      <c r="K298" s="29"/>
    </row>
    <row r="299" spans="1:11" ht="22.5" x14ac:dyDescent="0.2">
      <c r="A299" s="7">
        <v>204</v>
      </c>
      <c r="B299" s="48" t="s">
        <v>197</v>
      </c>
      <c r="C299" s="48" t="s">
        <v>690</v>
      </c>
      <c r="D299" s="45" t="s">
        <v>321</v>
      </c>
      <c r="E299" s="8" t="s">
        <v>449</v>
      </c>
      <c r="F299" s="33">
        <v>381780</v>
      </c>
      <c r="G299" s="33">
        <v>381780</v>
      </c>
      <c r="H299" s="33">
        <v>381780</v>
      </c>
      <c r="I299" s="33">
        <v>2672460</v>
      </c>
      <c r="J299" s="33">
        <v>0</v>
      </c>
      <c r="K299" s="29" t="s">
        <v>699</v>
      </c>
    </row>
    <row r="300" spans="1:11" ht="22.5" x14ac:dyDescent="0.2">
      <c r="A300" s="7">
        <v>205</v>
      </c>
      <c r="B300" s="48" t="s">
        <v>198</v>
      </c>
      <c r="C300" s="48" t="s">
        <v>691</v>
      </c>
      <c r="D300" s="21" t="s">
        <v>321</v>
      </c>
      <c r="E300" s="16" t="s">
        <v>449</v>
      </c>
      <c r="F300" s="33">
        <v>101943</v>
      </c>
      <c r="G300" s="33">
        <v>101943</v>
      </c>
      <c r="H300" s="33">
        <v>101943</v>
      </c>
      <c r="I300" s="33">
        <v>0</v>
      </c>
      <c r="J300" s="33">
        <v>101943.18</v>
      </c>
      <c r="K300" s="29"/>
    </row>
    <row r="301" spans="1:11" ht="22.5" x14ac:dyDescent="0.2">
      <c r="A301" s="7">
        <v>206</v>
      </c>
      <c r="B301" s="48" t="s">
        <v>199</v>
      </c>
      <c r="C301" s="48" t="s">
        <v>280</v>
      </c>
      <c r="D301" s="21" t="s">
        <v>364</v>
      </c>
      <c r="E301" s="16" t="s">
        <v>452</v>
      </c>
      <c r="F301" s="33">
        <v>2400</v>
      </c>
      <c r="G301" s="33">
        <v>2400</v>
      </c>
      <c r="H301" s="33">
        <v>2400</v>
      </c>
      <c r="I301" s="33">
        <v>0</v>
      </c>
      <c r="J301" s="33">
        <v>2400</v>
      </c>
      <c r="K301" s="29"/>
    </row>
    <row r="302" spans="1:11" ht="22.5" x14ac:dyDescent="0.2">
      <c r="A302" s="7">
        <v>207</v>
      </c>
      <c r="B302" s="48" t="s">
        <v>200</v>
      </c>
      <c r="C302" s="48" t="s">
        <v>692</v>
      </c>
      <c r="D302" s="21" t="s">
        <v>698</v>
      </c>
      <c r="E302" s="8" t="s">
        <v>701</v>
      </c>
      <c r="F302" s="33">
        <v>28271</v>
      </c>
      <c r="G302" s="33">
        <v>28271</v>
      </c>
      <c r="H302" s="33">
        <v>28271</v>
      </c>
      <c r="I302" s="33">
        <v>0</v>
      </c>
      <c r="J302" s="33">
        <v>28271</v>
      </c>
      <c r="K302" s="29"/>
    </row>
    <row r="303" spans="1:11" ht="22.5" x14ac:dyDescent="0.2">
      <c r="A303" s="7">
        <v>208</v>
      </c>
      <c r="B303" s="48" t="s">
        <v>201</v>
      </c>
      <c r="C303" s="48" t="s">
        <v>282</v>
      </c>
      <c r="D303" s="21" t="s">
        <v>456</v>
      </c>
      <c r="E303" s="8" t="s">
        <v>455</v>
      </c>
      <c r="F303" s="33">
        <v>372519</v>
      </c>
      <c r="G303" s="33">
        <v>371289</v>
      </c>
      <c r="H303" s="33">
        <v>371289</v>
      </c>
      <c r="I303" s="33">
        <v>0</v>
      </c>
      <c r="J303" s="33">
        <v>371289</v>
      </c>
      <c r="K303" s="29"/>
    </row>
    <row r="304" spans="1:11" ht="22.5" x14ac:dyDescent="0.2">
      <c r="A304" s="7">
        <v>209</v>
      </c>
      <c r="B304" s="48" t="s">
        <v>202</v>
      </c>
      <c r="C304" s="48" t="s">
        <v>693</v>
      </c>
      <c r="D304" s="21" t="s">
        <v>363</v>
      </c>
      <c r="E304" s="8" t="s">
        <v>454</v>
      </c>
      <c r="F304" s="33">
        <v>23124</v>
      </c>
      <c r="G304" s="33">
        <v>21984</v>
      </c>
      <c r="H304" s="33">
        <v>21984</v>
      </c>
      <c r="I304" s="33">
        <v>0</v>
      </c>
      <c r="J304" s="33">
        <v>21984</v>
      </c>
      <c r="K304" s="29"/>
    </row>
    <row r="305" spans="1:11" ht="33.75" x14ac:dyDescent="0.2">
      <c r="A305" s="7">
        <v>210</v>
      </c>
      <c r="B305" s="48" t="s">
        <v>491</v>
      </c>
      <c r="C305" s="48" t="s">
        <v>694</v>
      </c>
      <c r="D305" s="21" t="s">
        <v>448</v>
      </c>
      <c r="E305" s="16" t="s">
        <v>447</v>
      </c>
      <c r="F305" s="33">
        <v>108433</v>
      </c>
      <c r="G305" s="33">
        <v>8504</v>
      </c>
      <c r="H305" s="33">
        <v>8504</v>
      </c>
      <c r="I305" s="33">
        <v>0</v>
      </c>
      <c r="J305" s="33">
        <v>8504</v>
      </c>
      <c r="K305" s="29"/>
    </row>
    <row r="306" spans="1:11" x14ac:dyDescent="0.2">
      <c r="A306" s="7">
        <v>211</v>
      </c>
      <c r="B306" s="48" t="s">
        <v>680</v>
      </c>
      <c r="C306" s="48" t="s">
        <v>681</v>
      </c>
      <c r="D306" s="48" t="s">
        <v>347</v>
      </c>
      <c r="E306" s="16" t="s">
        <v>696</v>
      </c>
      <c r="F306" s="33">
        <v>61160</v>
      </c>
      <c r="G306" s="33">
        <v>0</v>
      </c>
      <c r="H306" s="33">
        <v>0</v>
      </c>
      <c r="I306" s="33">
        <v>0</v>
      </c>
      <c r="J306" s="33">
        <v>0</v>
      </c>
      <c r="K306" s="29"/>
    </row>
    <row r="307" spans="1:11" x14ac:dyDescent="0.2">
      <c r="A307" s="7">
        <v>212</v>
      </c>
      <c r="B307" s="49" t="s">
        <v>695</v>
      </c>
      <c r="C307" s="50" t="s">
        <v>681</v>
      </c>
      <c r="D307" s="48" t="s">
        <v>347</v>
      </c>
      <c r="E307" s="16" t="s">
        <v>696</v>
      </c>
      <c r="F307" s="33">
        <v>26157</v>
      </c>
      <c r="G307" s="33">
        <v>26157</v>
      </c>
      <c r="H307" s="33">
        <v>26157</v>
      </c>
      <c r="I307" s="33"/>
      <c r="J307" s="33">
        <v>26157</v>
      </c>
      <c r="K307" s="29"/>
    </row>
    <row r="308" spans="1:11" x14ac:dyDescent="0.2">
      <c r="A308" s="59">
        <v>213</v>
      </c>
      <c r="B308" s="49" t="s">
        <v>755</v>
      </c>
      <c r="C308" s="50" t="s">
        <v>681</v>
      </c>
      <c r="D308" s="48" t="s">
        <v>347</v>
      </c>
      <c r="E308" s="16" t="s">
        <v>696</v>
      </c>
      <c r="F308" s="33">
        <v>300000</v>
      </c>
      <c r="G308" s="33">
        <v>300000</v>
      </c>
      <c r="H308" s="33">
        <v>300000</v>
      </c>
      <c r="I308" s="33">
        <v>0</v>
      </c>
      <c r="J308" s="33">
        <v>300000</v>
      </c>
      <c r="K308" s="29"/>
    </row>
    <row r="309" spans="1:11" x14ac:dyDescent="0.2">
      <c r="A309" s="62" t="s">
        <v>304</v>
      </c>
      <c r="B309" s="63"/>
      <c r="C309" s="63"/>
      <c r="D309" s="63"/>
      <c r="E309" s="64"/>
      <c r="F309" s="39">
        <f>SUM(F310,F316:F319)</f>
        <v>5780922</v>
      </c>
      <c r="G309" s="39">
        <f t="shared" ref="G309:J309" si="35">SUM(G310,G316:G319)</f>
        <v>5016974</v>
      </c>
      <c r="H309" s="39">
        <f t="shared" si="35"/>
        <v>6218874</v>
      </c>
      <c r="I309" s="39">
        <f t="shared" si="35"/>
        <v>0</v>
      </c>
      <c r="J309" s="39">
        <f t="shared" si="35"/>
        <v>5418874</v>
      </c>
      <c r="K309" s="41"/>
    </row>
    <row r="310" spans="1:11" ht="22.5" x14ac:dyDescent="0.2">
      <c r="A310" s="7">
        <v>214</v>
      </c>
      <c r="B310" s="48" t="s">
        <v>203</v>
      </c>
      <c r="C310" s="48" t="s">
        <v>702</v>
      </c>
      <c r="D310" s="21"/>
      <c r="E310" s="12" t="s">
        <v>313</v>
      </c>
      <c r="F310" s="33">
        <f>SUM(F311:F315)</f>
        <v>679279</v>
      </c>
      <c r="G310" s="33">
        <f t="shared" ref="G310:J310" si="36">SUM(G311:G315)</f>
        <v>569237</v>
      </c>
      <c r="H310" s="33">
        <f t="shared" si="36"/>
        <v>569237</v>
      </c>
      <c r="I310" s="33">
        <f t="shared" si="36"/>
        <v>0</v>
      </c>
      <c r="J310" s="33">
        <f t="shared" si="36"/>
        <v>569237</v>
      </c>
      <c r="K310" s="29"/>
    </row>
    <row r="311" spans="1:11" x14ac:dyDescent="0.2">
      <c r="A311" s="7"/>
      <c r="B311" s="48"/>
      <c r="C311" s="48"/>
      <c r="D311" s="21" t="s">
        <v>458</v>
      </c>
      <c r="E311" s="8" t="s">
        <v>457</v>
      </c>
      <c r="F311" s="33">
        <v>83030</v>
      </c>
      <c r="G311" s="33">
        <v>76670</v>
      </c>
      <c r="H311" s="33">
        <v>76670</v>
      </c>
      <c r="I311" s="33">
        <v>0</v>
      </c>
      <c r="J311" s="33">
        <v>76670</v>
      </c>
      <c r="K311" s="29"/>
    </row>
    <row r="312" spans="1:11" x14ac:dyDescent="0.2">
      <c r="A312" s="7"/>
      <c r="B312" s="48"/>
      <c r="C312" s="48"/>
      <c r="D312" s="21" t="s">
        <v>462</v>
      </c>
      <c r="E312" s="8" t="s">
        <v>464</v>
      </c>
      <c r="F312" s="33">
        <v>122000</v>
      </c>
      <c r="G312" s="33">
        <v>62000</v>
      </c>
      <c r="H312" s="33">
        <v>62000</v>
      </c>
      <c r="I312" s="33">
        <v>0</v>
      </c>
      <c r="J312" s="33">
        <v>62000</v>
      </c>
      <c r="K312" s="29"/>
    </row>
    <row r="313" spans="1:11" x14ac:dyDescent="0.2">
      <c r="A313" s="7"/>
      <c r="B313" s="48"/>
      <c r="C313" s="48"/>
      <c r="D313" s="21" t="s">
        <v>461</v>
      </c>
      <c r="E313" s="8" t="s">
        <v>463</v>
      </c>
      <c r="F313" s="33">
        <v>197581</v>
      </c>
      <c r="G313" s="33">
        <v>178899</v>
      </c>
      <c r="H313" s="33">
        <v>178899</v>
      </c>
      <c r="I313" s="33">
        <v>0</v>
      </c>
      <c r="J313" s="33">
        <v>178899</v>
      </c>
      <c r="K313" s="29"/>
    </row>
    <row r="314" spans="1:11" x14ac:dyDescent="0.2">
      <c r="A314" s="7"/>
      <c r="B314" s="48"/>
      <c r="C314" s="48"/>
      <c r="D314" s="21" t="s">
        <v>335</v>
      </c>
      <c r="E314" s="8" t="s">
        <v>465</v>
      </c>
      <c r="F314" s="33">
        <v>251668</v>
      </c>
      <c r="G314" s="33">
        <v>251668</v>
      </c>
      <c r="H314" s="33">
        <v>251668</v>
      </c>
      <c r="I314" s="33">
        <v>0</v>
      </c>
      <c r="J314" s="33">
        <v>251668</v>
      </c>
      <c r="K314" s="29"/>
    </row>
    <row r="315" spans="1:11" x14ac:dyDescent="0.2">
      <c r="A315" s="7"/>
      <c r="B315" s="48"/>
      <c r="C315" s="48"/>
      <c r="D315" s="21" t="s">
        <v>460</v>
      </c>
      <c r="E315" s="8" t="s">
        <v>459</v>
      </c>
      <c r="F315" s="33">
        <v>25000</v>
      </c>
      <c r="G315" s="33">
        <v>0</v>
      </c>
      <c r="H315" s="33">
        <v>0</v>
      </c>
      <c r="I315" s="33">
        <v>0</v>
      </c>
      <c r="J315" s="33">
        <v>0</v>
      </c>
      <c r="K315" s="29"/>
    </row>
    <row r="316" spans="1:11" x14ac:dyDescent="0.2">
      <c r="A316" s="7">
        <v>215</v>
      </c>
      <c r="B316" s="48" t="s">
        <v>204</v>
      </c>
      <c r="C316" s="48" t="s">
        <v>703</v>
      </c>
      <c r="D316" s="21" t="s">
        <v>458</v>
      </c>
      <c r="E316" s="8" t="s">
        <v>457</v>
      </c>
      <c r="F316" s="33">
        <v>781300</v>
      </c>
      <c r="G316" s="33">
        <v>2501300</v>
      </c>
      <c r="H316" s="33">
        <v>3703200</v>
      </c>
      <c r="I316" s="33">
        <v>0</v>
      </c>
      <c r="J316" s="33">
        <v>2903200</v>
      </c>
      <c r="K316" s="29"/>
    </row>
    <row r="317" spans="1:11" ht="45" x14ac:dyDescent="0.2">
      <c r="A317" s="7">
        <v>216</v>
      </c>
      <c r="B317" s="48" t="s">
        <v>205</v>
      </c>
      <c r="C317" s="48" t="s">
        <v>704</v>
      </c>
      <c r="D317" s="21" t="s">
        <v>458</v>
      </c>
      <c r="E317" s="8" t="s">
        <v>457</v>
      </c>
      <c r="F317" s="33">
        <v>2456327</v>
      </c>
      <c r="G317" s="33">
        <v>1343901</v>
      </c>
      <c r="H317" s="33">
        <v>1343901</v>
      </c>
      <c r="I317" s="33">
        <v>0</v>
      </c>
      <c r="J317" s="33">
        <v>1343901</v>
      </c>
      <c r="K317" s="29"/>
    </row>
    <row r="318" spans="1:11" ht="45" x14ac:dyDescent="0.2">
      <c r="A318" s="7">
        <v>217</v>
      </c>
      <c r="B318" s="48" t="s">
        <v>206</v>
      </c>
      <c r="C318" s="48" t="s">
        <v>705</v>
      </c>
      <c r="D318" s="21" t="s">
        <v>461</v>
      </c>
      <c r="E318" s="8" t="s">
        <v>463</v>
      </c>
      <c r="F318" s="33">
        <v>1564016</v>
      </c>
      <c r="G318" s="33">
        <v>302536</v>
      </c>
      <c r="H318" s="33">
        <v>302536</v>
      </c>
      <c r="I318" s="33">
        <v>0</v>
      </c>
      <c r="J318" s="33">
        <v>302536</v>
      </c>
      <c r="K318" s="29"/>
    </row>
    <row r="319" spans="1:11" ht="23.25" customHeight="1" x14ac:dyDescent="0.2">
      <c r="A319" s="7">
        <v>218</v>
      </c>
      <c r="B319" s="48" t="s">
        <v>207</v>
      </c>
      <c r="C319" s="48" t="s">
        <v>706</v>
      </c>
      <c r="D319" s="21" t="s">
        <v>398</v>
      </c>
      <c r="E319" s="8" t="s">
        <v>707</v>
      </c>
      <c r="F319" s="33">
        <v>300000</v>
      </c>
      <c r="G319" s="33">
        <v>300000</v>
      </c>
      <c r="H319" s="33">
        <v>300000</v>
      </c>
      <c r="I319" s="33">
        <v>0</v>
      </c>
      <c r="J319" s="33">
        <v>300000</v>
      </c>
      <c r="K319" s="29"/>
    </row>
    <row r="320" spans="1:11" x14ac:dyDescent="0.2">
      <c r="A320" s="62" t="s">
        <v>305</v>
      </c>
      <c r="B320" s="63"/>
      <c r="C320" s="63"/>
      <c r="D320" s="63"/>
      <c r="E320" s="64"/>
      <c r="F320" s="39">
        <f>SUM(F321,F330,F333,F337,F340:F348)</f>
        <v>15699025</v>
      </c>
      <c r="G320" s="39">
        <f t="shared" ref="G320:J320" si="37">SUM(G321,G330,G333,G337,G340:G348)</f>
        <v>21859693</v>
      </c>
      <c r="H320" s="39">
        <f t="shared" si="37"/>
        <v>20198375</v>
      </c>
      <c r="I320" s="39">
        <f t="shared" si="37"/>
        <v>0</v>
      </c>
      <c r="J320" s="39">
        <f t="shared" si="37"/>
        <v>19948375</v>
      </c>
      <c r="K320" s="42"/>
    </row>
    <row r="321" spans="1:12" x14ac:dyDescent="0.2">
      <c r="A321" s="7">
        <v>219</v>
      </c>
      <c r="B321" s="48" t="s">
        <v>208</v>
      </c>
      <c r="C321" s="48" t="s">
        <v>283</v>
      </c>
      <c r="D321" s="21"/>
      <c r="E321" s="12" t="s">
        <v>313</v>
      </c>
      <c r="F321" s="33">
        <f>SUM(F322:F329)</f>
        <v>6019513</v>
      </c>
      <c r="G321" s="33">
        <f t="shared" ref="G321:J321" si="38">SUM(G322:G329)</f>
        <v>6621464</v>
      </c>
      <c r="H321" s="33">
        <f t="shared" si="38"/>
        <v>7283611</v>
      </c>
      <c r="I321" s="33">
        <f t="shared" si="38"/>
        <v>0</v>
      </c>
      <c r="J321" s="33">
        <f t="shared" si="38"/>
        <v>7283611</v>
      </c>
      <c r="K321" s="29"/>
      <c r="L321" s="61"/>
    </row>
    <row r="322" spans="1:12" x14ac:dyDescent="0.2">
      <c r="A322" s="7"/>
      <c r="B322" s="48"/>
      <c r="C322" s="48"/>
      <c r="D322" s="21" t="s">
        <v>471</v>
      </c>
      <c r="E322" s="8" t="s">
        <v>718</v>
      </c>
      <c r="F322" s="33">
        <v>7603</v>
      </c>
      <c r="G322" s="33">
        <v>8364</v>
      </c>
      <c r="H322" s="33">
        <v>9200</v>
      </c>
      <c r="I322" s="33">
        <v>0</v>
      </c>
      <c r="J322" s="33">
        <v>9200</v>
      </c>
      <c r="K322" s="29"/>
    </row>
    <row r="323" spans="1:12" x14ac:dyDescent="0.2">
      <c r="A323" s="7"/>
      <c r="B323" s="48"/>
      <c r="C323" s="48"/>
      <c r="D323" s="21" t="s">
        <v>469</v>
      </c>
      <c r="E323" s="8" t="s">
        <v>466</v>
      </c>
      <c r="F323" s="33">
        <v>3916502</v>
      </c>
      <c r="G323" s="33">
        <v>4308152</v>
      </c>
      <c r="H323" s="33">
        <v>4738967</v>
      </c>
      <c r="I323" s="33">
        <v>0</v>
      </c>
      <c r="J323" s="33">
        <v>4738967</v>
      </c>
      <c r="K323" s="29"/>
    </row>
    <row r="324" spans="1:12" x14ac:dyDescent="0.2">
      <c r="A324" s="7"/>
      <c r="B324" s="48"/>
      <c r="C324" s="48"/>
      <c r="D324" s="21" t="s">
        <v>327</v>
      </c>
      <c r="E324" s="8" t="s">
        <v>719</v>
      </c>
      <c r="F324" s="33">
        <v>344613</v>
      </c>
      <c r="G324" s="33">
        <v>379074</v>
      </c>
      <c r="H324" s="33">
        <v>416981</v>
      </c>
      <c r="I324" s="33">
        <v>0</v>
      </c>
      <c r="J324" s="33">
        <v>416981</v>
      </c>
      <c r="K324" s="29"/>
    </row>
    <row r="325" spans="1:12" x14ac:dyDescent="0.2">
      <c r="A325" s="7"/>
      <c r="B325" s="48"/>
      <c r="C325" s="48"/>
      <c r="D325" s="21" t="s">
        <v>367</v>
      </c>
      <c r="E325" s="8" t="s">
        <v>467</v>
      </c>
      <c r="F325" s="33">
        <v>1616636</v>
      </c>
      <c r="G325" s="33">
        <v>1778300</v>
      </c>
      <c r="H325" s="33">
        <v>1956130</v>
      </c>
      <c r="I325" s="33">
        <v>0</v>
      </c>
      <c r="J325" s="33">
        <v>1956130</v>
      </c>
      <c r="K325" s="29"/>
    </row>
    <row r="326" spans="1:12" x14ac:dyDescent="0.2">
      <c r="A326" s="7"/>
      <c r="B326" s="48"/>
      <c r="C326" s="48"/>
      <c r="D326" s="21" t="s">
        <v>403</v>
      </c>
      <c r="E326" s="8" t="s">
        <v>720</v>
      </c>
      <c r="F326" s="33">
        <v>2930</v>
      </c>
      <c r="G326" s="33">
        <v>3223</v>
      </c>
      <c r="H326" s="33">
        <v>3545</v>
      </c>
      <c r="I326" s="33">
        <v>0</v>
      </c>
      <c r="J326" s="33">
        <v>3545</v>
      </c>
      <c r="K326" s="29"/>
    </row>
    <row r="327" spans="1:12" x14ac:dyDescent="0.2">
      <c r="A327" s="7"/>
      <c r="B327" s="48"/>
      <c r="C327" s="48"/>
      <c r="D327" s="21" t="s">
        <v>717</v>
      </c>
      <c r="E327" s="8" t="s">
        <v>721</v>
      </c>
      <c r="F327" s="33">
        <v>40771</v>
      </c>
      <c r="G327" s="33">
        <v>44847</v>
      </c>
      <c r="H327" s="33">
        <v>49334</v>
      </c>
      <c r="I327" s="33">
        <v>0</v>
      </c>
      <c r="J327" s="33">
        <v>49334</v>
      </c>
      <c r="K327" s="29"/>
    </row>
    <row r="328" spans="1:12" ht="22.5" x14ac:dyDescent="0.2">
      <c r="A328" s="7"/>
      <c r="B328" s="48"/>
      <c r="C328" s="48"/>
      <c r="D328" s="21" t="s">
        <v>407</v>
      </c>
      <c r="E328" s="8" t="s">
        <v>468</v>
      </c>
      <c r="F328" s="33">
        <v>8593</v>
      </c>
      <c r="G328" s="33">
        <v>9452</v>
      </c>
      <c r="H328" s="33">
        <v>10397</v>
      </c>
      <c r="I328" s="33">
        <v>0</v>
      </c>
      <c r="J328" s="33">
        <v>10397</v>
      </c>
      <c r="K328" s="29"/>
    </row>
    <row r="329" spans="1:12" x14ac:dyDescent="0.2">
      <c r="A329" s="7"/>
      <c r="B329" s="48"/>
      <c r="C329" s="48"/>
      <c r="D329" s="21" t="s">
        <v>318</v>
      </c>
      <c r="E329" s="8" t="s">
        <v>470</v>
      </c>
      <c r="F329" s="33">
        <v>81865</v>
      </c>
      <c r="G329" s="33">
        <v>90052</v>
      </c>
      <c r="H329" s="33">
        <v>99057</v>
      </c>
      <c r="I329" s="33">
        <v>0</v>
      </c>
      <c r="J329" s="33">
        <v>99057</v>
      </c>
      <c r="K329" s="29"/>
    </row>
    <row r="330" spans="1:12" ht="22.5" x14ac:dyDescent="0.2">
      <c r="A330" s="7">
        <v>220</v>
      </c>
      <c r="B330" s="48" t="s">
        <v>209</v>
      </c>
      <c r="C330" s="48" t="s">
        <v>708</v>
      </c>
      <c r="D330" s="21"/>
      <c r="E330" s="12" t="s">
        <v>313</v>
      </c>
      <c r="F330" s="33">
        <f>SUM(F331:F332)</f>
        <v>1088424</v>
      </c>
      <c r="G330" s="33">
        <f t="shared" ref="G330:J330" si="39">SUM(G331:G332)</f>
        <v>1058424</v>
      </c>
      <c r="H330" s="33">
        <f t="shared" si="39"/>
        <v>1098424</v>
      </c>
      <c r="I330" s="33">
        <f t="shared" si="39"/>
        <v>0</v>
      </c>
      <c r="J330" s="33">
        <f t="shared" si="39"/>
        <v>1098424</v>
      </c>
      <c r="K330" s="29"/>
    </row>
    <row r="331" spans="1:12" x14ac:dyDescent="0.2">
      <c r="A331" s="7"/>
      <c r="B331" s="48"/>
      <c r="C331" s="48"/>
      <c r="D331" s="21" t="s">
        <v>332</v>
      </c>
      <c r="E331" s="8" t="s">
        <v>722</v>
      </c>
      <c r="F331" s="33">
        <v>963424</v>
      </c>
      <c r="G331" s="33">
        <v>933424</v>
      </c>
      <c r="H331" s="33">
        <v>973424</v>
      </c>
      <c r="I331" s="33">
        <v>0</v>
      </c>
      <c r="J331" s="33">
        <v>973424</v>
      </c>
      <c r="K331" s="29"/>
    </row>
    <row r="332" spans="1:12" ht="18" customHeight="1" x14ac:dyDescent="0.2">
      <c r="A332" s="7"/>
      <c r="B332" s="48"/>
      <c r="C332" s="48"/>
      <c r="D332" s="21" t="s">
        <v>402</v>
      </c>
      <c r="E332" s="8" t="s">
        <v>472</v>
      </c>
      <c r="F332" s="33">
        <v>125000</v>
      </c>
      <c r="G332" s="33">
        <v>125000</v>
      </c>
      <c r="H332" s="33">
        <v>125000</v>
      </c>
      <c r="I332" s="33">
        <v>0</v>
      </c>
      <c r="J332" s="33">
        <v>125000</v>
      </c>
      <c r="K332" s="29"/>
    </row>
    <row r="333" spans="1:12" ht="25.5" customHeight="1" x14ac:dyDescent="0.2">
      <c r="A333" s="7">
        <v>221</v>
      </c>
      <c r="B333" s="48" t="s">
        <v>210</v>
      </c>
      <c r="C333" s="48" t="s">
        <v>285</v>
      </c>
      <c r="D333" s="21"/>
      <c r="E333" s="12" t="s">
        <v>313</v>
      </c>
      <c r="F333" s="33">
        <f>SUM(F334:F336)</f>
        <v>4601696</v>
      </c>
      <c r="G333" s="33">
        <f t="shared" ref="G333:J333" si="40">SUM(G334:G336)</f>
        <v>7203340</v>
      </c>
      <c r="H333" s="33">
        <f t="shared" si="40"/>
        <v>5517122</v>
      </c>
      <c r="I333" s="33">
        <f t="shared" si="40"/>
        <v>0</v>
      </c>
      <c r="J333" s="33">
        <f t="shared" si="40"/>
        <v>5517122</v>
      </c>
      <c r="K333" s="29"/>
    </row>
    <row r="334" spans="1:12" x14ac:dyDescent="0.2">
      <c r="A334" s="7"/>
      <c r="B334" s="48"/>
      <c r="C334" s="48"/>
      <c r="D334" s="21" t="s">
        <v>469</v>
      </c>
      <c r="E334" s="8" t="s">
        <v>466</v>
      </c>
      <c r="F334" s="33">
        <v>398294</v>
      </c>
      <c r="G334" s="33">
        <v>1947169</v>
      </c>
      <c r="H334" s="33">
        <v>117522</v>
      </c>
      <c r="I334" s="33">
        <v>0</v>
      </c>
      <c r="J334" s="33">
        <v>117522</v>
      </c>
      <c r="K334" s="29"/>
    </row>
    <row r="335" spans="1:12" x14ac:dyDescent="0.2">
      <c r="A335" s="7"/>
      <c r="B335" s="48"/>
      <c r="C335" s="48"/>
      <c r="D335" s="21" t="s">
        <v>367</v>
      </c>
      <c r="E335" s="8" t="s">
        <v>467</v>
      </c>
      <c r="F335" s="33">
        <v>1203402</v>
      </c>
      <c r="G335" s="33">
        <v>2256171</v>
      </c>
      <c r="H335" s="33">
        <v>2399600</v>
      </c>
      <c r="I335" s="33">
        <v>0</v>
      </c>
      <c r="J335" s="33">
        <v>2399600</v>
      </c>
      <c r="K335" s="29"/>
    </row>
    <row r="336" spans="1:12" x14ac:dyDescent="0.2">
      <c r="A336" s="7"/>
      <c r="B336" s="48"/>
      <c r="C336" s="48"/>
      <c r="D336" s="21" t="s">
        <v>441</v>
      </c>
      <c r="E336" s="8" t="s">
        <v>723</v>
      </c>
      <c r="F336" s="33">
        <v>3000000</v>
      </c>
      <c r="G336" s="33">
        <v>3000000</v>
      </c>
      <c r="H336" s="33">
        <v>3000000</v>
      </c>
      <c r="I336" s="33">
        <v>0</v>
      </c>
      <c r="J336" s="33">
        <v>3000000</v>
      </c>
      <c r="K336" s="29"/>
    </row>
    <row r="337" spans="1:11" x14ac:dyDescent="0.2">
      <c r="A337" s="7">
        <v>222</v>
      </c>
      <c r="B337" s="48" t="s">
        <v>211</v>
      </c>
      <c r="C337" s="48" t="s">
        <v>284</v>
      </c>
      <c r="D337" s="21"/>
      <c r="E337" s="12" t="s">
        <v>313</v>
      </c>
      <c r="F337" s="33">
        <f>SUM(F338:F339)</f>
        <v>350000</v>
      </c>
      <c r="G337" s="33">
        <f t="shared" ref="G337:J337" si="41">SUM(G338:G339)</f>
        <v>550000</v>
      </c>
      <c r="H337" s="33">
        <f t="shared" si="41"/>
        <v>550000</v>
      </c>
      <c r="I337" s="33">
        <f t="shared" si="41"/>
        <v>0</v>
      </c>
      <c r="J337" s="33">
        <f t="shared" si="41"/>
        <v>550000</v>
      </c>
      <c r="K337" s="29"/>
    </row>
    <row r="338" spans="1:11" x14ac:dyDescent="0.2">
      <c r="A338" s="7"/>
      <c r="B338" s="48"/>
      <c r="C338" s="48"/>
      <c r="D338" s="21" t="s">
        <v>469</v>
      </c>
      <c r="E338" s="8" t="s">
        <v>466</v>
      </c>
      <c r="F338" s="33">
        <v>250000</v>
      </c>
      <c r="G338" s="33">
        <v>250000</v>
      </c>
      <c r="H338" s="33">
        <v>250000</v>
      </c>
      <c r="I338" s="33">
        <v>0</v>
      </c>
      <c r="J338" s="33">
        <v>250000</v>
      </c>
      <c r="K338" s="29"/>
    </row>
    <row r="339" spans="1:11" x14ac:dyDescent="0.2">
      <c r="A339" s="7"/>
      <c r="B339" s="48"/>
      <c r="C339" s="48"/>
      <c r="D339" s="21" t="s">
        <v>367</v>
      </c>
      <c r="E339" s="8" t="s">
        <v>467</v>
      </c>
      <c r="F339" s="33">
        <v>100000</v>
      </c>
      <c r="G339" s="33">
        <v>300000</v>
      </c>
      <c r="H339" s="33">
        <v>300000</v>
      </c>
      <c r="I339" s="33">
        <v>0</v>
      </c>
      <c r="J339" s="33">
        <v>300000</v>
      </c>
      <c r="K339" s="29"/>
    </row>
    <row r="340" spans="1:11" x14ac:dyDescent="0.2">
      <c r="A340" s="7">
        <v>223</v>
      </c>
      <c r="B340" s="48" t="s">
        <v>212</v>
      </c>
      <c r="C340" s="48" t="s">
        <v>709</v>
      </c>
      <c r="D340" s="21" t="s">
        <v>327</v>
      </c>
      <c r="E340" s="8" t="s">
        <v>719</v>
      </c>
      <c r="F340" s="33">
        <v>1318546</v>
      </c>
      <c r="G340" s="33">
        <v>1303097</v>
      </c>
      <c r="H340" s="33">
        <v>1225850</v>
      </c>
      <c r="I340" s="33"/>
      <c r="J340" s="33">
        <v>1225850</v>
      </c>
      <c r="K340" s="29"/>
    </row>
    <row r="341" spans="1:11" ht="27.75" customHeight="1" x14ac:dyDescent="0.2">
      <c r="A341" s="7">
        <v>224</v>
      </c>
      <c r="B341" s="48" t="s">
        <v>213</v>
      </c>
      <c r="C341" s="48" t="s">
        <v>754</v>
      </c>
      <c r="D341" s="21" t="s">
        <v>367</v>
      </c>
      <c r="E341" s="8" t="s">
        <v>467</v>
      </c>
      <c r="F341" s="33">
        <v>300000</v>
      </c>
      <c r="G341" s="33">
        <v>600000</v>
      </c>
      <c r="H341" s="33">
        <v>0</v>
      </c>
      <c r="I341" s="33">
        <v>0</v>
      </c>
      <c r="J341" s="33">
        <v>0</v>
      </c>
      <c r="K341" s="29"/>
    </row>
    <row r="342" spans="1:11" x14ac:dyDescent="0.2">
      <c r="A342" s="7">
        <v>225</v>
      </c>
      <c r="B342" s="48" t="s">
        <v>214</v>
      </c>
      <c r="C342" s="48" t="s">
        <v>710</v>
      </c>
      <c r="D342" s="21" t="s">
        <v>471</v>
      </c>
      <c r="E342" s="8" t="s">
        <v>718</v>
      </c>
      <c r="F342" s="33">
        <v>0</v>
      </c>
      <c r="G342" s="33">
        <v>3500000</v>
      </c>
      <c r="H342" s="33">
        <v>3500000</v>
      </c>
      <c r="I342" s="33">
        <v>0</v>
      </c>
      <c r="J342" s="33">
        <v>3500000</v>
      </c>
      <c r="K342" s="29"/>
    </row>
    <row r="343" spans="1:11" ht="22.5" x14ac:dyDescent="0.2">
      <c r="A343" s="7">
        <v>226</v>
      </c>
      <c r="B343" s="48" t="s">
        <v>215</v>
      </c>
      <c r="C343" s="48" t="s">
        <v>711</v>
      </c>
      <c r="D343" s="21" t="s">
        <v>328</v>
      </c>
      <c r="E343" s="8" t="s">
        <v>724</v>
      </c>
      <c r="F343" s="33">
        <v>1308892</v>
      </c>
      <c r="G343" s="33">
        <v>268800</v>
      </c>
      <c r="H343" s="33">
        <v>268800</v>
      </c>
      <c r="I343" s="33"/>
      <c r="J343" s="33">
        <v>268800</v>
      </c>
      <c r="K343" s="29"/>
    </row>
    <row r="344" spans="1:11" x14ac:dyDescent="0.2">
      <c r="A344" s="7">
        <v>227</v>
      </c>
      <c r="B344" s="48" t="s">
        <v>216</v>
      </c>
      <c r="C344" s="48" t="s">
        <v>712</v>
      </c>
      <c r="D344" s="21" t="s">
        <v>717</v>
      </c>
      <c r="E344" s="8" t="s">
        <v>721</v>
      </c>
      <c r="F344" s="33">
        <v>42000</v>
      </c>
      <c r="G344" s="33">
        <v>20000</v>
      </c>
      <c r="H344" s="33">
        <v>20000</v>
      </c>
      <c r="I344" s="33">
        <v>0</v>
      </c>
      <c r="J344" s="33">
        <v>20000</v>
      </c>
      <c r="K344" s="29"/>
    </row>
    <row r="345" spans="1:11" ht="24.75" customHeight="1" x14ac:dyDescent="0.2">
      <c r="A345" s="7">
        <v>228</v>
      </c>
      <c r="B345" s="48" t="s">
        <v>217</v>
      </c>
      <c r="C345" s="48" t="s">
        <v>713</v>
      </c>
      <c r="D345" s="21" t="s">
        <v>367</v>
      </c>
      <c r="E345" s="8" t="s">
        <v>467</v>
      </c>
      <c r="F345" s="33">
        <v>200000</v>
      </c>
      <c r="G345" s="33">
        <v>264614</v>
      </c>
      <c r="H345" s="33">
        <v>264614</v>
      </c>
      <c r="I345" s="33">
        <v>0</v>
      </c>
      <c r="J345" s="33">
        <v>14614</v>
      </c>
      <c r="K345" s="29"/>
    </row>
    <row r="346" spans="1:11" x14ac:dyDescent="0.2">
      <c r="A346" s="7">
        <v>229</v>
      </c>
      <c r="B346" s="48" t="s">
        <v>218</v>
      </c>
      <c r="C346" s="48" t="s">
        <v>714</v>
      </c>
      <c r="D346" s="21" t="s">
        <v>367</v>
      </c>
      <c r="E346" s="8" t="s">
        <v>467</v>
      </c>
      <c r="F346" s="33">
        <v>79954</v>
      </c>
      <c r="G346" s="33">
        <v>79954</v>
      </c>
      <c r="H346" s="33">
        <v>79954</v>
      </c>
      <c r="I346" s="33"/>
      <c r="J346" s="33">
        <v>79954</v>
      </c>
      <c r="K346" s="29"/>
    </row>
    <row r="347" spans="1:11" x14ac:dyDescent="0.2">
      <c r="A347" s="7">
        <v>230</v>
      </c>
      <c r="B347" s="48" t="s">
        <v>219</v>
      </c>
      <c r="C347" s="48" t="s">
        <v>715</v>
      </c>
      <c r="D347" s="21" t="s">
        <v>367</v>
      </c>
      <c r="E347" s="8" t="s">
        <v>467</v>
      </c>
      <c r="F347" s="33">
        <v>140000</v>
      </c>
      <c r="G347" s="33">
        <v>140000</v>
      </c>
      <c r="H347" s="33">
        <v>140000</v>
      </c>
      <c r="I347" s="33">
        <v>0</v>
      </c>
      <c r="J347" s="33">
        <v>140000</v>
      </c>
      <c r="K347" s="29"/>
    </row>
    <row r="348" spans="1:11" ht="23.25" customHeight="1" x14ac:dyDescent="0.2">
      <c r="A348" s="7">
        <v>231</v>
      </c>
      <c r="B348" s="48" t="s">
        <v>220</v>
      </c>
      <c r="C348" s="48" t="s">
        <v>716</v>
      </c>
      <c r="D348" s="21" t="s">
        <v>402</v>
      </c>
      <c r="E348" s="8" t="s">
        <v>472</v>
      </c>
      <c r="F348" s="33">
        <v>250000</v>
      </c>
      <c r="G348" s="33">
        <v>250000</v>
      </c>
      <c r="H348" s="33">
        <v>250000</v>
      </c>
      <c r="I348" s="33">
        <v>0</v>
      </c>
      <c r="J348" s="33">
        <v>250000</v>
      </c>
      <c r="K348" s="29"/>
    </row>
    <row r="349" spans="1:11" x14ac:dyDescent="0.2">
      <c r="A349" s="72" t="s">
        <v>725</v>
      </c>
      <c r="B349" s="72"/>
      <c r="C349" s="72"/>
      <c r="D349" s="72"/>
      <c r="E349" s="72"/>
      <c r="F349" s="39">
        <f>F350</f>
        <v>465000</v>
      </c>
      <c r="G349" s="39">
        <f t="shared" ref="G349:J349" si="42">G350</f>
        <v>435000</v>
      </c>
      <c r="H349" s="39">
        <f t="shared" si="42"/>
        <v>435000</v>
      </c>
      <c r="I349" s="39">
        <f t="shared" si="42"/>
        <v>0</v>
      </c>
      <c r="J349" s="39">
        <f t="shared" si="42"/>
        <v>435000</v>
      </c>
      <c r="K349" s="43"/>
    </row>
    <row r="350" spans="1:11" ht="45" x14ac:dyDescent="0.2">
      <c r="A350" s="7">
        <v>232</v>
      </c>
      <c r="B350" s="48" t="s">
        <v>739</v>
      </c>
      <c r="C350" s="48" t="s">
        <v>726</v>
      </c>
      <c r="D350" s="21" t="s">
        <v>314</v>
      </c>
      <c r="E350" s="8" t="s">
        <v>727</v>
      </c>
      <c r="F350" s="33">
        <v>465000</v>
      </c>
      <c r="G350" s="33">
        <v>435000</v>
      </c>
      <c r="H350" s="33">
        <v>435000</v>
      </c>
      <c r="I350" s="33">
        <v>0</v>
      </c>
      <c r="J350" s="33">
        <v>435000</v>
      </c>
      <c r="K350" s="29"/>
    </row>
    <row r="351" spans="1:11" x14ac:dyDescent="0.2">
      <c r="A351" s="72" t="s">
        <v>306</v>
      </c>
      <c r="B351" s="72"/>
      <c r="C351" s="72"/>
      <c r="D351" s="72"/>
      <c r="E351" s="72"/>
      <c r="F351" s="39">
        <f>SUM(F352,F364,F369,F372,)</f>
        <v>264774099</v>
      </c>
      <c r="G351" s="39">
        <f>SUM(G352,G364,G369,G372,)</f>
        <v>267995437</v>
      </c>
      <c r="H351" s="39">
        <f>SUM(H352,H364,H369,H372,)</f>
        <v>426561540</v>
      </c>
      <c r="I351" s="39">
        <f>SUM(I352,I364,I369,I372,)</f>
        <v>0</v>
      </c>
      <c r="J351" s="39">
        <f>SUM(J352,J364,J369,J372,)</f>
        <v>295431144</v>
      </c>
      <c r="K351" s="43"/>
    </row>
    <row r="352" spans="1:11" ht="33.75" x14ac:dyDescent="0.2">
      <c r="A352" s="7">
        <v>233</v>
      </c>
      <c r="B352" s="48" t="s">
        <v>308</v>
      </c>
      <c r="C352" s="48" t="s">
        <v>728</v>
      </c>
      <c r="D352" s="21"/>
      <c r="E352" s="12" t="s">
        <v>313</v>
      </c>
      <c r="F352" s="33">
        <f>SUM(F353:F363)</f>
        <v>183458465</v>
      </c>
      <c r="G352" s="33">
        <f>SUM(G353:G363)</f>
        <v>123914003</v>
      </c>
      <c r="H352" s="33">
        <f>SUM(H353:H363)</f>
        <v>225480106</v>
      </c>
      <c r="I352" s="33">
        <f>SUM(I353:I363)</f>
        <v>0</v>
      </c>
      <c r="J352" s="33">
        <f>SUM(J353:J363)</f>
        <v>94349710</v>
      </c>
      <c r="K352" s="29"/>
    </row>
    <row r="353" spans="1:11" ht="22.5" x14ac:dyDescent="0.2">
      <c r="A353" s="7"/>
      <c r="B353" s="48"/>
      <c r="C353" s="48"/>
      <c r="D353" s="21" t="s">
        <v>484</v>
      </c>
      <c r="E353" s="8" t="s">
        <v>483</v>
      </c>
      <c r="F353" s="33">
        <v>54816633</v>
      </c>
      <c r="G353" s="33">
        <v>3573933</v>
      </c>
      <c r="H353" s="33">
        <v>3547736</v>
      </c>
      <c r="I353" s="33">
        <v>0</v>
      </c>
      <c r="J353" s="33">
        <v>307066</v>
      </c>
      <c r="K353" s="29"/>
    </row>
    <row r="354" spans="1:11" x14ac:dyDescent="0.2">
      <c r="A354" s="7"/>
      <c r="B354" s="48"/>
      <c r="C354" s="48"/>
      <c r="D354" s="21" t="s">
        <v>490</v>
      </c>
      <c r="E354" s="8" t="s">
        <v>489</v>
      </c>
      <c r="F354" s="33">
        <v>350113</v>
      </c>
      <c r="G354" s="33">
        <v>286457</v>
      </c>
      <c r="H354" s="33">
        <v>286429</v>
      </c>
      <c r="I354" s="33">
        <v>0</v>
      </c>
      <c r="J354" s="33">
        <v>9000</v>
      </c>
      <c r="K354" s="29"/>
    </row>
    <row r="355" spans="1:11" ht="22.5" x14ac:dyDescent="0.2">
      <c r="A355" s="7"/>
      <c r="B355" s="48"/>
      <c r="C355" s="48"/>
      <c r="D355" s="21" t="s">
        <v>486</v>
      </c>
      <c r="E355" s="8" t="s">
        <v>485</v>
      </c>
      <c r="F355" s="33">
        <v>0</v>
      </c>
      <c r="G355" s="33">
        <v>2060292</v>
      </c>
      <c r="H355" s="33">
        <v>2060292</v>
      </c>
      <c r="I355" s="33">
        <v>0</v>
      </c>
      <c r="J355" s="33">
        <v>2060292</v>
      </c>
      <c r="K355" s="29"/>
    </row>
    <row r="356" spans="1:11" ht="22.5" x14ac:dyDescent="0.2">
      <c r="A356" s="7"/>
      <c r="B356" s="48"/>
      <c r="C356" s="48"/>
      <c r="D356" s="21" t="s">
        <v>480</v>
      </c>
      <c r="E356" s="8" t="s">
        <v>479</v>
      </c>
      <c r="F356" s="33">
        <v>0</v>
      </c>
      <c r="G356" s="33">
        <v>7674684</v>
      </c>
      <c r="H356" s="33">
        <v>5523362</v>
      </c>
      <c r="I356" s="33">
        <v>0</v>
      </c>
      <c r="J356" s="33">
        <v>5523362</v>
      </c>
      <c r="K356" s="29"/>
    </row>
    <row r="357" spans="1:11" ht="22.5" x14ac:dyDescent="0.2">
      <c r="A357" s="7"/>
      <c r="B357" s="48"/>
      <c r="C357" s="48"/>
      <c r="D357" s="21" t="s">
        <v>482</v>
      </c>
      <c r="E357" s="8" t="s">
        <v>481</v>
      </c>
      <c r="F357" s="33">
        <v>32656095</v>
      </c>
      <c r="G357" s="33">
        <v>32656095</v>
      </c>
      <c r="H357" s="33">
        <v>31891335</v>
      </c>
      <c r="I357" s="33">
        <v>0</v>
      </c>
      <c r="J357" s="33">
        <v>62253149</v>
      </c>
      <c r="K357" s="29"/>
    </row>
    <row r="358" spans="1:11" ht="22.5" x14ac:dyDescent="0.2">
      <c r="A358" s="7"/>
      <c r="B358" s="48"/>
      <c r="C358" s="48"/>
      <c r="D358" s="21" t="s">
        <v>474</v>
      </c>
      <c r="E358" s="8" t="s">
        <v>473</v>
      </c>
      <c r="F358" s="33">
        <v>9564400</v>
      </c>
      <c r="G358" s="33">
        <v>11201282</v>
      </c>
      <c r="H358" s="33">
        <v>11402924</v>
      </c>
      <c r="I358" s="33">
        <v>0</v>
      </c>
      <c r="J358" s="33">
        <v>2531717</v>
      </c>
      <c r="K358" s="29"/>
    </row>
    <row r="359" spans="1:11" ht="22.5" x14ac:dyDescent="0.2">
      <c r="A359" s="7"/>
      <c r="B359" s="48"/>
      <c r="C359" s="48"/>
      <c r="D359" s="21" t="s">
        <v>476</v>
      </c>
      <c r="E359" s="8" t="s">
        <v>475</v>
      </c>
      <c r="F359" s="33">
        <v>74445453</v>
      </c>
      <c r="G359" s="33">
        <v>55199087</v>
      </c>
      <c r="H359" s="33">
        <v>159195539</v>
      </c>
      <c r="I359" s="33">
        <v>0</v>
      </c>
      <c r="J359" s="33">
        <v>15978914</v>
      </c>
      <c r="K359" s="29"/>
    </row>
    <row r="360" spans="1:11" ht="22.5" x14ac:dyDescent="0.2">
      <c r="A360" s="7"/>
      <c r="B360" s="48"/>
      <c r="C360" s="48"/>
      <c r="D360" s="21" t="s">
        <v>478</v>
      </c>
      <c r="E360" s="8" t="s">
        <v>477</v>
      </c>
      <c r="F360" s="33">
        <v>0</v>
      </c>
      <c r="G360" s="33">
        <v>1788012</v>
      </c>
      <c r="H360" s="33">
        <v>1788012</v>
      </c>
      <c r="I360" s="33">
        <v>0</v>
      </c>
      <c r="J360" s="33">
        <v>1788012</v>
      </c>
      <c r="K360" s="29"/>
    </row>
    <row r="361" spans="1:11" x14ac:dyDescent="0.2">
      <c r="A361" s="7"/>
      <c r="B361" s="48"/>
      <c r="C361" s="48"/>
      <c r="D361" s="21" t="s">
        <v>493</v>
      </c>
      <c r="E361" s="8" t="s">
        <v>492</v>
      </c>
      <c r="F361" s="33">
        <v>779944</v>
      </c>
      <c r="G361" s="33">
        <v>1128334</v>
      </c>
      <c r="H361" s="33">
        <v>1438650</v>
      </c>
      <c r="I361" s="33">
        <v>0</v>
      </c>
      <c r="J361" s="33">
        <v>0</v>
      </c>
      <c r="K361" s="29"/>
    </row>
    <row r="362" spans="1:11" x14ac:dyDescent="0.2">
      <c r="A362" s="7"/>
      <c r="B362" s="48"/>
      <c r="C362" s="48"/>
      <c r="D362" s="21" t="s">
        <v>488</v>
      </c>
      <c r="E362" s="8" t="s">
        <v>487</v>
      </c>
      <c r="F362" s="33">
        <v>8345827</v>
      </c>
      <c r="G362" s="33">
        <v>8345827</v>
      </c>
      <c r="H362" s="33">
        <v>8345827</v>
      </c>
      <c r="I362" s="33">
        <v>0</v>
      </c>
      <c r="J362" s="33">
        <v>3898198</v>
      </c>
      <c r="K362" s="29"/>
    </row>
    <row r="363" spans="1:11" ht="45" x14ac:dyDescent="0.2">
      <c r="A363" s="7"/>
      <c r="B363" s="48"/>
      <c r="C363" s="48"/>
      <c r="D363" s="45" t="s">
        <v>322</v>
      </c>
      <c r="E363" s="8" t="s">
        <v>322</v>
      </c>
      <c r="F363" s="33">
        <v>2500000</v>
      </c>
      <c r="G363" s="33">
        <v>0</v>
      </c>
      <c r="H363" s="33">
        <v>0</v>
      </c>
      <c r="I363" s="33">
        <v>0</v>
      </c>
      <c r="J363" s="33">
        <v>0</v>
      </c>
      <c r="K363" s="29"/>
    </row>
    <row r="364" spans="1:11" x14ac:dyDescent="0.2">
      <c r="A364" s="7">
        <v>234</v>
      </c>
      <c r="B364" s="48" t="s">
        <v>309</v>
      </c>
      <c r="C364" s="48" t="s">
        <v>729</v>
      </c>
      <c r="D364" s="21"/>
      <c r="E364" s="12" t="s">
        <v>313</v>
      </c>
      <c r="F364" s="33">
        <f>SUM(F365:F368)</f>
        <v>36500000</v>
      </c>
      <c r="G364" s="33">
        <f t="shared" ref="G364:J364" si="43">SUM(G365:G368)</f>
        <v>59000000</v>
      </c>
      <c r="H364" s="33">
        <f t="shared" si="43"/>
        <v>76000000</v>
      </c>
      <c r="I364" s="33">
        <f t="shared" si="43"/>
        <v>0</v>
      </c>
      <c r="J364" s="33">
        <f t="shared" si="43"/>
        <v>76000000</v>
      </c>
      <c r="K364" s="29"/>
    </row>
    <row r="365" spans="1:11" ht="22.5" x14ac:dyDescent="0.2">
      <c r="A365" s="7"/>
      <c r="B365" s="48"/>
      <c r="C365" s="48"/>
      <c r="D365" s="21" t="s">
        <v>482</v>
      </c>
      <c r="E365" s="8" t="s">
        <v>481</v>
      </c>
      <c r="F365" s="33">
        <v>0</v>
      </c>
      <c r="G365" s="33">
        <v>466151</v>
      </c>
      <c r="H365" s="33">
        <v>466151</v>
      </c>
      <c r="I365" s="33">
        <v>0</v>
      </c>
      <c r="J365" s="33">
        <v>466151</v>
      </c>
      <c r="K365" s="29"/>
    </row>
    <row r="366" spans="1:11" ht="22.5" x14ac:dyDescent="0.2">
      <c r="A366" s="7"/>
      <c r="B366" s="48"/>
      <c r="C366" s="48"/>
      <c r="D366" s="21" t="s">
        <v>474</v>
      </c>
      <c r="E366" s="8" t="s">
        <v>473</v>
      </c>
      <c r="F366" s="33">
        <v>13000000</v>
      </c>
      <c r="G366" s="33">
        <v>29603831</v>
      </c>
      <c r="H366" s="33">
        <v>39603831</v>
      </c>
      <c r="I366" s="33">
        <v>0</v>
      </c>
      <c r="J366" s="33">
        <v>39603831</v>
      </c>
      <c r="K366" s="29"/>
    </row>
    <row r="367" spans="1:11" ht="22.5" x14ac:dyDescent="0.2">
      <c r="A367" s="7"/>
      <c r="B367" s="48"/>
      <c r="C367" s="48"/>
      <c r="D367" s="21" t="s">
        <v>476</v>
      </c>
      <c r="E367" s="8" t="s">
        <v>475</v>
      </c>
      <c r="F367" s="33">
        <v>18307098</v>
      </c>
      <c r="G367" s="33">
        <v>20531240</v>
      </c>
      <c r="H367" s="33">
        <v>22042209</v>
      </c>
      <c r="I367" s="33">
        <v>0</v>
      </c>
      <c r="J367" s="33">
        <v>22042209</v>
      </c>
      <c r="K367" s="29"/>
    </row>
    <row r="368" spans="1:11" ht="22.5" x14ac:dyDescent="0.2">
      <c r="A368" s="7"/>
      <c r="B368" s="48"/>
      <c r="C368" s="48"/>
      <c r="D368" s="21" t="s">
        <v>478</v>
      </c>
      <c r="E368" s="8" t="s">
        <v>477</v>
      </c>
      <c r="F368" s="33">
        <v>5192902</v>
      </c>
      <c r="G368" s="33">
        <v>8398778</v>
      </c>
      <c r="H368" s="33">
        <v>13887809</v>
      </c>
      <c r="I368" s="33">
        <v>0</v>
      </c>
      <c r="J368" s="33">
        <v>13887809</v>
      </c>
      <c r="K368" s="29"/>
    </row>
    <row r="369" spans="1:11" ht="22.5" x14ac:dyDescent="0.2">
      <c r="A369" s="7">
        <v>235</v>
      </c>
      <c r="B369" s="48" t="s">
        <v>310</v>
      </c>
      <c r="C369" s="48" t="s">
        <v>286</v>
      </c>
      <c r="D369" s="21"/>
      <c r="E369" s="12" t="s">
        <v>313</v>
      </c>
      <c r="F369" s="33">
        <f>SUM(F370:F371)</f>
        <v>40000000</v>
      </c>
      <c r="G369" s="33">
        <f t="shared" ref="G369:J369" si="44">SUM(G370:G371)</f>
        <v>81292500</v>
      </c>
      <c r="H369" s="33">
        <f t="shared" si="44"/>
        <v>121292500</v>
      </c>
      <c r="I369" s="33">
        <f t="shared" si="44"/>
        <v>0</v>
      </c>
      <c r="J369" s="33">
        <f t="shared" si="44"/>
        <v>121292500</v>
      </c>
      <c r="K369" s="29"/>
    </row>
    <row r="370" spans="1:11" ht="22.5" x14ac:dyDescent="0.2">
      <c r="A370" s="7"/>
      <c r="B370" s="48"/>
      <c r="C370" s="48"/>
      <c r="D370" s="21" t="s">
        <v>486</v>
      </c>
      <c r="E370" s="8" t="s">
        <v>485</v>
      </c>
      <c r="F370" s="33">
        <v>38707500</v>
      </c>
      <c r="G370" s="33">
        <v>80000000</v>
      </c>
      <c r="H370" s="33">
        <v>120000000</v>
      </c>
      <c r="I370" s="33">
        <v>0</v>
      </c>
      <c r="J370" s="33">
        <v>120000000</v>
      </c>
      <c r="K370" s="29"/>
    </row>
    <row r="371" spans="1:11" x14ac:dyDescent="0.2">
      <c r="A371" s="7"/>
      <c r="B371" s="48"/>
      <c r="C371" s="48"/>
      <c r="D371" s="21" t="s">
        <v>488</v>
      </c>
      <c r="E371" s="8" t="s">
        <v>487</v>
      </c>
      <c r="F371" s="33">
        <v>1292500</v>
      </c>
      <c r="G371" s="33">
        <v>1292500</v>
      </c>
      <c r="H371" s="33">
        <v>1292500</v>
      </c>
      <c r="I371" s="33">
        <v>0</v>
      </c>
      <c r="J371" s="33">
        <v>1292500</v>
      </c>
      <c r="K371" s="29"/>
    </row>
    <row r="372" spans="1:11" x14ac:dyDescent="0.2">
      <c r="A372" s="7">
        <v>236</v>
      </c>
      <c r="B372" s="48" t="s">
        <v>311</v>
      </c>
      <c r="C372" s="48" t="s">
        <v>751</v>
      </c>
      <c r="D372" s="21"/>
      <c r="E372" s="12" t="s">
        <v>313</v>
      </c>
      <c r="F372" s="33">
        <f>SUM(F373:F380)</f>
        <v>4815634</v>
      </c>
      <c r="G372" s="33">
        <f t="shared" ref="G372:J372" si="45">SUM(G373:G380)</f>
        <v>3788934</v>
      </c>
      <c r="H372" s="33">
        <f t="shared" si="45"/>
        <v>3788934</v>
      </c>
      <c r="I372" s="33">
        <f t="shared" si="45"/>
        <v>0</v>
      </c>
      <c r="J372" s="33">
        <f t="shared" si="45"/>
        <v>3788934</v>
      </c>
      <c r="K372" s="29"/>
    </row>
    <row r="373" spans="1:11" x14ac:dyDescent="0.2">
      <c r="A373" s="7"/>
      <c r="B373" s="48"/>
      <c r="C373" s="48"/>
      <c r="D373" s="21" t="s">
        <v>499</v>
      </c>
      <c r="E373" s="8" t="s">
        <v>498</v>
      </c>
      <c r="F373" s="33">
        <v>313716</v>
      </c>
      <c r="G373" s="33">
        <v>185016</v>
      </c>
      <c r="H373" s="33">
        <v>185016</v>
      </c>
      <c r="I373" s="33">
        <v>0</v>
      </c>
      <c r="J373" s="33">
        <v>185016</v>
      </c>
      <c r="K373" s="29"/>
    </row>
    <row r="374" spans="1:11" ht="34.5" customHeight="1" x14ac:dyDescent="0.2">
      <c r="A374" s="7"/>
      <c r="B374" s="48"/>
      <c r="C374" s="48"/>
      <c r="D374" s="21" t="s">
        <v>338</v>
      </c>
      <c r="E374" s="8" t="s">
        <v>496</v>
      </c>
      <c r="F374" s="33">
        <v>647014</v>
      </c>
      <c r="G374" s="33">
        <v>627014</v>
      </c>
      <c r="H374" s="33">
        <v>627014</v>
      </c>
      <c r="I374" s="33">
        <v>0</v>
      </c>
      <c r="J374" s="33">
        <v>627014</v>
      </c>
      <c r="K374" s="29"/>
    </row>
    <row r="375" spans="1:11" ht="20.25" customHeight="1" x14ac:dyDescent="0.2">
      <c r="A375" s="7"/>
      <c r="B375" s="48"/>
      <c r="C375" s="48"/>
      <c r="D375" s="21" t="s">
        <v>493</v>
      </c>
      <c r="E375" s="8" t="s">
        <v>492</v>
      </c>
      <c r="F375" s="33">
        <v>1037314</v>
      </c>
      <c r="G375" s="33">
        <v>1037314</v>
      </c>
      <c r="H375" s="33">
        <v>1037314</v>
      </c>
      <c r="I375" s="33">
        <v>0</v>
      </c>
      <c r="J375" s="33">
        <v>1037314</v>
      </c>
      <c r="K375" s="29"/>
    </row>
    <row r="376" spans="1:11" ht="20.25" customHeight="1" x14ac:dyDescent="0.2">
      <c r="A376" s="7"/>
      <c r="B376" s="48"/>
      <c r="C376" s="48"/>
      <c r="D376" s="21" t="s">
        <v>497</v>
      </c>
      <c r="E376" s="53" t="s">
        <v>745</v>
      </c>
      <c r="F376" s="33">
        <v>394705</v>
      </c>
      <c r="G376" s="33">
        <v>394705</v>
      </c>
      <c r="H376" s="33">
        <v>394705</v>
      </c>
      <c r="I376" s="33">
        <v>0</v>
      </c>
      <c r="J376" s="33">
        <v>394705</v>
      </c>
      <c r="K376" s="29"/>
    </row>
    <row r="377" spans="1:11" ht="22.5" x14ac:dyDescent="0.2">
      <c r="A377" s="7"/>
      <c r="B377" s="48"/>
      <c r="C377" s="48"/>
      <c r="D377" s="21" t="s">
        <v>484</v>
      </c>
      <c r="E377" s="8" t="s">
        <v>483</v>
      </c>
      <c r="F377" s="33">
        <v>1000000</v>
      </c>
      <c r="G377" s="33">
        <v>1000000</v>
      </c>
      <c r="H377" s="33">
        <v>1000000</v>
      </c>
      <c r="I377" s="33">
        <v>0</v>
      </c>
      <c r="J377" s="33">
        <v>1000000</v>
      </c>
      <c r="K377" s="29"/>
    </row>
    <row r="378" spans="1:11" ht="21.75" customHeight="1" x14ac:dyDescent="0.2">
      <c r="A378" s="7"/>
      <c r="B378" s="48"/>
      <c r="C378" s="48"/>
      <c r="D378" s="21" t="s">
        <v>495</v>
      </c>
      <c r="E378" s="8" t="s">
        <v>494</v>
      </c>
      <c r="F378" s="33">
        <v>446001</v>
      </c>
      <c r="G378" s="33">
        <v>426001</v>
      </c>
      <c r="H378" s="33">
        <v>426001</v>
      </c>
      <c r="I378" s="33">
        <v>0</v>
      </c>
      <c r="J378" s="33">
        <v>426001</v>
      </c>
      <c r="K378" s="29"/>
    </row>
    <row r="379" spans="1:11" ht="22.5" customHeight="1" x14ac:dyDescent="0.2">
      <c r="A379" s="7"/>
      <c r="B379" s="48"/>
      <c r="C379" s="48"/>
      <c r="D379" s="21" t="s">
        <v>318</v>
      </c>
      <c r="E379" s="8" t="s">
        <v>316</v>
      </c>
      <c r="F379" s="33">
        <v>118884</v>
      </c>
      <c r="G379" s="33">
        <v>118884</v>
      </c>
      <c r="H379" s="33">
        <v>118884</v>
      </c>
      <c r="I379" s="33">
        <v>0</v>
      </c>
      <c r="J379" s="33">
        <v>118884</v>
      </c>
      <c r="K379" s="29"/>
    </row>
    <row r="380" spans="1:11" ht="22.5" customHeight="1" x14ac:dyDescent="0.2">
      <c r="A380" s="7"/>
      <c r="B380" s="48"/>
      <c r="C380" s="48"/>
      <c r="D380" s="21" t="s">
        <v>478</v>
      </c>
      <c r="E380" s="8" t="s">
        <v>477</v>
      </c>
      <c r="F380" s="33">
        <v>858000</v>
      </c>
      <c r="G380" s="33">
        <v>0</v>
      </c>
      <c r="H380" s="33">
        <v>0</v>
      </c>
      <c r="I380" s="33">
        <v>0</v>
      </c>
      <c r="J380" s="33">
        <v>0</v>
      </c>
      <c r="K380" s="29"/>
    </row>
    <row r="381" spans="1:11" x14ac:dyDescent="0.2">
      <c r="A381" s="72" t="s">
        <v>500</v>
      </c>
      <c r="B381" s="72"/>
      <c r="C381" s="72"/>
      <c r="D381" s="72"/>
      <c r="E381" s="72"/>
      <c r="F381" s="39">
        <f>SUM(F382:F384)</f>
        <v>80165</v>
      </c>
      <c r="G381" s="39">
        <f t="shared" ref="G381:J381" si="46">SUM(G382:G384)</f>
        <v>77658</v>
      </c>
      <c r="H381" s="39">
        <f t="shared" si="46"/>
        <v>77658</v>
      </c>
      <c r="I381" s="39">
        <f t="shared" si="46"/>
        <v>0</v>
      </c>
      <c r="J381" s="39">
        <f t="shared" si="46"/>
        <v>77658</v>
      </c>
      <c r="K381" s="43"/>
    </row>
    <row r="382" spans="1:11" x14ac:dyDescent="0.2">
      <c r="A382" s="7">
        <v>237</v>
      </c>
      <c r="B382" s="48" t="s">
        <v>501</v>
      </c>
      <c r="C382" s="48" t="s">
        <v>730</v>
      </c>
      <c r="D382" s="9" t="s">
        <v>314</v>
      </c>
      <c r="E382" s="8" t="s">
        <v>504</v>
      </c>
      <c r="F382" s="33">
        <v>31715</v>
      </c>
      <c r="G382" s="33">
        <v>29208</v>
      </c>
      <c r="H382" s="33">
        <v>29208</v>
      </c>
      <c r="I382" s="33">
        <v>0</v>
      </c>
      <c r="J382" s="33">
        <v>29208</v>
      </c>
      <c r="K382" s="7"/>
    </row>
    <row r="383" spans="1:11" x14ac:dyDescent="0.2">
      <c r="A383" s="7">
        <v>238</v>
      </c>
      <c r="B383" s="48" t="s">
        <v>502</v>
      </c>
      <c r="C383" s="48" t="s">
        <v>763</v>
      </c>
      <c r="D383" s="9" t="s">
        <v>314</v>
      </c>
      <c r="E383" s="8" t="s">
        <v>504</v>
      </c>
      <c r="F383" s="33">
        <v>12715</v>
      </c>
      <c r="G383" s="33">
        <v>12715</v>
      </c>
      <c r="H383" s="33">
        <v>12715</v>
      </c>
      <c r="I383" s="33">
        <v>0</v>
      </c>
      <c r="J383" s="33">
        <v>12715</v>
      </c>
      <c r="K383" s="7"/>
    </row>
    <row r="384" spans="1:11" x14ac:dyDescent="0.2">
      <c r="A384" s="7">
        <v>239</v>
      </c>
      <c r="B384" s="48" t="s">
        <v>503</v>
      </c>
      <c r="C384" s="48" t="s">
        <v>731</v>
      </c>
      <c r="D384" s="9" t="s">
        <v>314</v>
      </c>
      <c r="E384" s="8" t="s">
        <v>504</v>
      </c>
      <c r="F384" s="33">
        <v>35735</v>
      </c>
      <c r="G384" s="33">
        <v>35735</v>
      </c>
      <c r="H384" s="33">
        <v>35735</v>
      </c>
      <c r="I384" s="33">
        <v>0</v>
      </c>
      <c r="J384" s="33">
        <v>35735</v>
      </c>
      <c r="K384" s="7"/>
    </row>
    <row r="385" spans="1:11" x14ac:dyDescent="0.2">
      <c r="A385" s="24"/>
      <c r="B385" s="25"/>
      <c r="C385" s="26"/>
      <c r="D385" s="24"/>
      <c r="E385" s="26"/>
      <c r="F385" s="27"/>
      <c r="G385" s="27"/>
      <c r="H385" s="27"/>
      <c r="I385" s="27"/>
      <c r="J385" s="27"/>
      <c r="K385" s="24"/>
    </row>
    <row r="386" spans="1:11" ht="12" x14ac:dyDescent="0.2">
      <c r="A386" s="56" t="s">
        <v>741</v>
      </c>
      <c r="B386" s="76" t="s">
        <v>742</v>
      </c>
      <c r="C386" s="76"/>
      <c r="D386" s="76"/>
      <c r="E386" s="76"/>
      <c r="F386" s="76"/>
      <c r="G386" s="76"/>
      <c r="H386" s="76"/>
      <c r="I386" s="76"/>
      <c r="J386" s="18"/>
      <c r="K386" s="17"/>
    </row>
    <row r="387" spans="1:11" ht="46.5" customHeight="1" x14ac:dyDescent="0.2">
      <c r="A387" s="57" t="s">
        <v>743</v>
      </c>
      <c r="B387" s="74" t="s">
        <v>744</v>
      </c>
      <c r="C387" s="74"/>
      <c r="D387" s="74"/>
      <c r="E387" s="74"/>
      <c r="F387" s="74"/>
      <c r="G387" s="74"/>
      <c r="H387" s="74"/>
      <c r="I387" s="74"/>
    </row>
    <row r="388" spans="1:11" ht="42" customHeight="1" x14ac:dyDescent="0.2">
      <c r="A388" s="57" t="s">
        <v>746</v>
      </c>
      <c r="B388" s="74" t="s">
        <v>748</v>
      </c>
      <c r="C388" s="74"/>
      <c r="D388" s="74"/>
      <c r="E388" s="74"/>
      <c r="F388" s="74"/>
      <c r="G388" s="74"/>
      <c r="H388" s="74"/>
      <c r="I388" s="74"/>
    </row>
    <row r="389" spans="1:11" ht="33" customHeight="1" x14ac:dyDescent="0.2">
      <c r="A389" s="57" t="s">
        <v>764</v>
      </c>
      <c r="B389" s="75" t="s">
        <v>765</v>
      </c>
      <c r="C389" s="75"/>
      <c r="D389" s="75"/>
      <c r="E389" s="75"/>
      <c r="F389" s="75"/>
      <c r="G389" s="75"/>
      <c r="H389" s="75"/>
      <c r="I389" s="75"/>
    </row>
    <row r="390" spans="1:11" x14ac:dyDescent="0.2">
      <c r="C390" s="22" t="s">
        <v>11</v>
      </c>
      <c r="E390" s="23" t="s">
        <v>506</v>
      </c>
      <c r="J390" s="13"/>
    </row>
    <row r="391" spans="1:11" x14ac:dyDescent="0.2">
      <c r="C391" s="22"/>
      <c r="E391" s="23"/>
      <c r="J391" s="13"/>
    </row>
    <row r="392" spans="1:11" ht="25.5" customHeight="1" x14ac:dyDescent="0.2">
      <c r="A392" s="73" t="s">
        <v>734</v>
      </c>
      <c r="B392" s="73"/>
      <c r="C392" s="73"/>
    </row>
    <row r="393" spans="1:11" ht="39" customHeight="1" x14ac:dyDescent="0.2"/>
    <row r="402" spans="1:15" ht="36.75" customHeight="1" x14ac:dyDescent="0.2"/>
    <row r="408" spans="1:15" s="13" customFormat="1" ht="33" customHeight="1" x14ac:dyDescent="0.2">
      <c r="E408" s="6"/>
      <c r="F408" s="3"/>
      <c r="G408" s="3"/>
      <c r="H408" s="3"/>
      <c r="I408" s="3"/>
      <c r="J408" s="3"/>
      <c r="K408" s="5"/>
      <c r="L408" s="3"/>
      <c r="M408" s="3"/>
      <c r="N408" s="3"/>
      <c r="O408" s="3"/>
    </row>
    <row r="409" spans="1:15" s="13" customFormat="1" x14ac:dyDescent="0.2">
      <c r="A409" s="5"/>
      <c r="B409" s="5"/>
      <c r="C409" s="5"/>
      <c r="E409" s="6"/>
      <c r="F409" s="3"/>
      <c r="G409" s="3"/>
      <c r="H409" s="3"/>
      <c r="I409" s="3"/>
      <c r="J409" s="3"/>
      <c r="K409" s="5"/>
      <c r="L409" s="3"/>
      <c r="M409" s="3"/>
      <c r="N409" s="3"/>
      <c r="O409" s="3"/>
    </row>
  </sheetData>
  <mergeCells count="27">
    <mergeCell ref="A349:E349"/>
    <mergeCell ref="A351:E351"/>
    <mergeCell ref="A381:E381"/>
    <mergeCell ref="A392:C392"/>
    <mergeCell ref="B386:I386"/>
    <mergeCell ref="B387:I387"/>
    <mergeCell ref="B388:I388"/>
    <mergeCell ref="B389:I389"/>
    <mergeCell ref="A320:E320"/>
    <mergeCell ref="A14:E14"/>
    <mergeCell ref="A20:E20"/>
    <mergeCell ref="A31:E31"/>
    <mergeCell ref="A46:E46"/>
    <mergeCell ref="A52:E52"/>
    <mergeCell ref="A149:E149"/>
    <mergeCell ref="A17:E17"/>
    <mergeCell ref="A181:E181"/>
    <mergeCell ref="A226:E226"/>
    <mergeCell ref="A244:E244"/>
    <mergeCell ref="A287:E287"/>
    <mergeCell ref="A309:E309"/>
    <mergeCell ref="A11:E11"/>
    <mergeCell ref="G1:K2"/>
    <mergeCell ref="A4:K4"/>
    <mergeCell ref="F8:H8"/>
    <mergeCell ref="D9:E9"/>
    <mergeCell ref="A10:E10"/>
  </mergeCells>
  <dataValidations count="3">
    <dataValidation type="whole" errorStyle="information" allowBlank="1" showInputMessage="1" showErrorMessage="1" error="Jāievada skaitlis" sqref="F261:H261 F285:J286 F272:J273 F276:J277 F279:J283 F262:J263">
      <formula1>-100000000000000</formula1>
      <formula2>100000000000000</formula2>
    </dataValidation>
    <dataValidation type="whole" errorStyle="information" allowBlank="1" showInputMessage="1" showErrorMessage="1" error="Jāievada skaitlis" sqref="F16:J16 F382:J383">
      <formula1>-1000000000000</formula1>
      <formula2>1000000000000</formula2>
    </dataValidation>
    <dataValidation errorStyle="information" allowBlank="1" showInputMessage="1" showErrorMessage="1" sqref="C12"/>
  </dataValidations>
  <pageMargins left="0.31496062992125984" right="0.31496062992125984" top="0.43307086614173229" bottom="0.74803149606299213" header="0.31496062992125984" footer="0.31496062992125984"/>
  <pageSetup paperSize="9" scale="75" fitToHeight="0" orientation="landscape" r:id="rId1"/>
  <headerFooter>
    <oddFooter>&amp;L&amp;"Arial,Regular"&amp;8&amp;F&amp;R&amp;"Arial,Regular"&amp;8&amp;P</oddFooter>
  </headerFooter>
  <ignoredErrors>
    <ignoredError sqref="F149:J149 F184:J18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Saraksts </vt:lpstr>
      <vt:lpstr>'Saraksts '!Print_Titles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 pielikums informatīvajam ziņojumam "Par ministriju un citu centrālo valsts iestāžu prioritārajiem pasākumiem 2021., 2022. un 2023.gadam"</dc:title>
  <dc:subject>Pielikums</dc:subject>
  <dc:creator>Edgars Vigups</dc:creator>
  <cp:keywords/>
  <dc:description>67095676, edgars.vigups@fm.gov.lv</dc:description>
  <cp:lastModifiedBy>Edgars Vigups</cp:lastModifiedBy>
  <cp:lastPrinted>2020-08-24T10:32:48Z</cp:lastPrinted>
  <dcterms:created xsi:type="dcterms:W3CDTF">2016-07-27T10:07:23Z</dcterms:created>
  <dcterms:modified xsi:type="dcterms:W3CDTF">2020-08-26T11:44:00Z</dcterms:modified>
</cp:coreProperties>
</file>