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S:\Budžeta_attīstības_nodaļa\BUDZETI\BUDZETS_2024\4._Prioritārie pasākumi\0._Informatīvais ziņojums\0._IZ_iesniegšanai_MK\"/>
    </mc:Choice>
  </mc:AlternateContent>
  <xr:revisionPtr revIDLastSave="0" documentId="13_ncr:1_{55A8C006-E54B-4630-96FA-F1384D4991AB}" xr6:coauthVersionLast="47" xr6:coauthVersionMax="47" xr10:uidLastSave="{00000000-0000-0000-0000-000000000000}"/>
  <bookViews>
    <workbookView xWindow="-110" yWindow="-110" windowWidth="38620" windowHeight="21220" xr2:uid="{331BCD5F-D9EE-433E-9895-70ADBC209989}"/>
  </bookViews>
  <sheets>
    <sheet name="Apkopojums" sheetId="1" r:id="rId1"/>
    <sheet name="Vērtešanas kritēriji" sheetId="2" r:id="rId2"/>
  </sheets>
  <definedNames>
    <definedName name="_xlnm._FilterDatabase" localSheetId="0" hidden="1">Apkopojums!$B$5:$AC$94</definedName>
    <definedName name="_xlnm.Print_Titles" localSheetId="0">Apkopojums!$5:$7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4" i="1" l="1"/>
  <c r="V94" i="1"/>
  <c r="W94" i="1"/>
  <c r="X94" i="1"/>
  <c r="Y94" i="1"/>
  <c r="U94" i="1"/>
  <c r="M94" i="1" l="1"/>
  <c r="N94" i="1"/>
  <c r="O94" i="1"/>
  <c r="H88" i="1"/>
  <c r="I88" i="1" s="1"/>
  <c r="J72" i="1"/>
  <c r="I72" i="1"/>
  <c r="H72" i="1"/>
  <c r="G72" i="1"/>
  <c r="S68" i="1"/>
  <c r="S94" i="1" s="1"/>
  <c r="R68" i="1"/>
  <c r="J33" i="1" l="1"/>
  <c r="I33" i="1"/>
  <c r="H33" i="1"/>
  <c r="G33" i="1"/>
  <c r="I30" i="1" l="1"/>
  <c r="H30" i="1"/>
  <c r="G30" i="1"/>
  <c r="J22" i="1"/>
  <c r="I22" i="1"/>
  <c r="H22" i="1"/>
  <c r="R20" i="1"/>
  <c r="R94" i="1" s="1"/>
  <c r="Q20" i="1"/>
  <c r="Q94" i="1" s="1"/>
  <c r="P20" i="1"/>
  <c r="P94" i="1" s="1"/>
  <c r="J19" i="1"/>
  <c r="J96" i="1" s="1"/>
  <c r="I19" i="1"/>
  <c r="I96" i="1" s="1"/>
  <c r="H19" i="1"/>
  <c r="H96" i="1" s="1"/>
  <c r="G19" i="1"/>
  <c r="G94" i="1" l="1"/>
  <c r="G96" i="1"/>
  <c r="I94" i="1"/>
  <c r="H94" i="1"/>
  <c r="J94" i="1"/>
</calcChain>
</file>

<file path=xl/sharedStrings.xml><?xml version="1.0" encoding="utf-8"?>
<sst xmlns="http://schemas.openxmlformats.org/spreadsheetml/2006/main" count="456" uniqueCount="357">
  <si>
    <t xml:space="preserve">Resors </t>
  </si>
  <si>
    <t xml:space="preserve">Nr. </t>
  </si>
  <si>
    <t xml:space="preserve">Iestāde (ja iespējams) </t>
  </si>
  <si>
    <t xml:space="preserve">Jaunas amata vietas </t>
  </si>
  <si>
    <t xml:space="preserve">Specifiska atalgojuma sistēma </t>
  </si>
  <si>
    <t xml:space="preserve">Cits atlīdzībai </t>
  </si>
  <si>
    <t xml:space="preserve">Piezīmes </t>
  </si>
  <si>
    <t xml:space="preserve">Nosaukums </t>
  </si>
  <si>
    <t xml:space="preserve">finansējums </t>
  </si>
  <si>
    <t xml:space="preserve">skaits </t>
  </si>
  <si>
    <t xml:space="preserve">summa </t>
  </si>
  <si>
    <t>kam</t>
  </si>
  <si>
    <t>turpmāk</t>
  </si>
  <si>
    <t xml:space="preserve">turpmāk </t>
  </si>
  <si>
    <t xml:space="preserve">turpmāk ik gadu </t>
  </si>
  <si>
    <t xml:space="preserve">FM </t>
  </si>
  <si>
    <t>Vkontr</t>
  </si>
  <si>
    <t>24_01_P_N</t>
  </si>
  <si>
    <t>Valsts kontroles (VK) kapacitātes stiprināšana publiskā sektora revīzijās, stiprinot cilvēkkapitālu</t>
  </si>
  <si>
    <t>Vkon</t>
  </si>
  <si>
    <t xml:space="preserve">Nepaaugstinot atlīdzības apmēru 2024.gadā, 65% VK darbinieku atlīdzības apmērs būs zem Valsts kancelejas noteiktā viduspunkta 2024.gadam, kas ir kritiski, ņemot vērā to, ka VK strādā augsta līmeņa nozares profesionāļi, kuri ir ļoti pieprasīti tirgū. Savukārt, salīdzinot šī brīža revīzijas personālam noteikto atalgojumu ar pieejamiem VID statistikas datiem par nozares vidējo atalgojuma apmēru - 23% revīzijas personāla atalgojums ir robežās no 40% līdz 70% no nozares vidējā atalgojuma apmēra,  atalgojuma apmērs līdz 80% no nozares vidējā ir 50% revīzijas personāla. Nepieciešamais finansējuma apmēra palielinājums - 7% no kopējā VK šobrīd pieejamā atlīdzības apmēra (EKK 1000). </t>
  </si>
  <si>
    <t xml:space="preserve">Tiesībsargs </t>
  </si>
  <si>
    <t>05_02_P_N</t>
  </si>
  <si>
    <t>Tiesībsarga biroja kapacitātes stiprināšana</t>
  </si>
  <si>
    <t>05_01_P_N</t>
  </si>
  <si>
    <t xml:space="preserve">Diskriminācijas novēršanas struktūrvienības izveide atbilstoši Nacionālajai pozīcijai	</t>
  </si>
  <si>
    <t>nepieciešams papildu finansējums cilvēkresursiem atsevišķas nodaļas izveidei Tiesībsarga birojā, kas nodarbotos tikai ar diskriminācijas jautājumiem, papildu finanšu līdzekļi darba aprīkojuma iegādei, finanšu līdzekļi dažādu pētījumu veikšanai, kas izriet no priekšlikumu prasībām. Indikatīvās izmaksas Vienlīdzības struktūrvienības izveidei (viens vadītājs, trīs darbinieki ) pirmajam gadam ir 330 803 EUR. nepieciešams papildu finansējums cilvēkresursiem atsevišķas nodaļas izveidei Tiesībsarga birojā, kas nodarbotos tikai ar diskriminācijas jautājumiem, papildu finanšu līdzekļi darba aprīkojuma iegādei, finanšu līdzekļi dažādu pētījumu veikšanai, kas izriet no priekšlikumu prasībām.</t>
  </si>
  <si>
    <t>VARAM</t>
  </si>
  <si>
    <t>21_01_P</t>
  </si>
  <si>
    <t>Kapacitātes stiprināšanu gatavībai un rīcībai radiācijas avārijās</t>
  </si>
  <si>
    <t xml:space="preserve">1) Atbilstoši Ministru kabineta 2022. gada 18. janvāra sēdes protokollēmuma Nr. 3 58.§ 3. punktam Vides aizsardzības un reģionālās attīstības ministrija sagatavoja Informatīvo ziņojumu "Par radiācijas līmeņa kontroli Latvijā un par gatavību un rīcību radiācijas avāriju gadījumā" 22-TA-757 (IP). Informatīvais ziņojums tika izskatīts Ministru kabineta 2022.gada 8.marta sēdē un Ministru kabineta protokollēmuma Nr.13 71.§ 3.punktā ir iekļauta informācija par Valsts vides dienesta kapacitātes stiprināšanu gatavībai un rīcībai radiācijas avārijās nepieciešamo papildu finansējumu. 2) 2022.gada 2.novembra Ministru kabineta sēdē tika izskatīts Vides aizsardzības un reģionālās attīstības ministrijas sagatavotais Informatīvais ziņojums "Par rīcības plānu iedzīvotāju, valsts dienestu, kritiskās infrastruktūras un pakalpojumu nodrošinātāju aizsardzības pasākumiem radioaktīvā piesārņojuma gadījumā" un Ministru kabineta sēdes protokollēmuma Nr. 55 4. § 2.punktā ir iekļauta informācija par Valsts vides dienestam nepieciešamā finansējuma izskatīšanu prioritāro pasākumu kopumā. </t>
  </si>
  <si>
    <t>21_02_P</t>
  </si>
  <si>
    <t>Valsts IKT profesionalizācija un kiberdrošības noturības uzlabošana valstī - Valsts digitālās attīstības aģentūra</t>
  </si>
  <si>
    <t>VRAA</t>
  </si>
  <si>
    <t>23-TA-1382 Ministru kabineta protokollēmumam 13.06.2023. sēdes protokola Nr. 32  § 63 13.punkts - Vides aizsardzības un reģionālās attīstības ministrijai līdz 2023.gada 1.oktobrim iesniegt Ministru kabinetā informatīvo ziņojumu par Valsts reģionālās attīstības aģentūras reorganizāciju un Digitālās Aģentūras izveidi.  Nodrošināt valsts vienotās Digitālās transfomrācijas aģentūras funkcijas izveidi uz VRAA bāzes, t.sk. nodrošinot Vēlēšanu procesa tehniskā nodrošinājuma aattīstību un administrēšanu, Valsts vienotā pakalpojuma atbalsta centra darbību, Valsts un pašvaldību vienotā klientu apkalpošanas centru  tīkla vadību, Valsts IKT infrastruktūras atīstības vadība, datu vēstniecības attīstības vadība (Valsts vienotā datu centru tīkla izveide un vadība, datu vēstniecības izveide), Elektronisko iepirkumu sistēmas izvēršana, kā arī IKT pārvaldības, drošības un projektu vadības atbalsta kompetenču centra izveide atbalstam citām nozaru ministrijām.</t>
  </si>
  <si>
    <t>21_03_P</t>
  </si>
  <si>
    <t>Eiropas Savienības regulu un direktīvu ieviešanas un nacionālo kontaktpunktu izveides kapacitāte digitālajā jomā, lai novērstu pārkāpuma procedūru ierosināšanu</t>
  </si>
  <si>
    <t>Šobrīd VARAM kompetencē ir nonākušas vairākas jaunas regulas, kas ir būtiskas tautsaimniecības konkurētspējai un attīstībai. Ievērojot, ka  ir nepieciešama ne tikai to pārņemšana, bet arī pastāvīga ieviešanas vadība un pārvaldība jomās, kurās līdz šim politika nav bijusi, kapacitāte to ieviešanai esošajā resorā nav pietiekama.</t>
  </si>
  <si>
    <t>21_04_P</t>
  </si>
  <si>
    <t>Vides pārraudzības valsts biroja kapacitātes stiprināšana tautsaimniecības attīstības un drošības nodrošināšanai</t>
  </si>
  <si>
    <t>Vides pārraudz. VB</t>
  </si>
  <si>
    <t xml:space="preserve">10 amata vietas. Valstī izstrādāts uzņēmējus atbalstošo regulējums Enerģētiskās drošības un neatkarības veicināšanai nepieciešamās atvieglotās energoapgādes būvju būvniecības kārtības likumu un MK 04.02.2021. noteikumi Nr. 83 “Noteikumi par prioritāro investīciju projektu apkalpošanu” (2.2., 2.4. un 2.6.  apakšpunkts, pielikuma 1.5. un 1.6., 1.8. un 1.16. apakšpunkts), ar ko izveidots prioritāro projektu “koridors” straujākai investīciju piesaistei. </t>
  </si>
  <si>
    <t>21_05_P</t>
  </si>
  <si>
    <t>Integrēta pieeja resursu pārvaldībai V posms</t>
  </si>
  <si>
    <t>vidusp. VARAM, min pārējiem !!!</t>
  </si>
  <si>
    <t xml:space="preserve">Visas resora iestādēs + kap.sab </t>
  </si>
  <si>
    <t>Pasākums paredz palielināt atalgojumu resora iestādēm līdz skalas minimumam, t.sk. DAP, VVD, VPVB, atvasinātām publiskām personām NBD un plānošanas reģioniem, kapitālsabiedrībai VSIA ‘’Latvijas Vides, ģeoloģijas un meteoroloģijas centrs’’, līdz skalas viduspunktam Vides aizsardzības un reģionālās attīstības ministrijas centrālajam aparātam, tādejādi nodrošinot konkurētspējīgu atalgojumu darba tirgū.</t>
  </si>
  <si>
    <t>21_10_P</t>
  </si>
  <si>
    <t>Invazīvo sugu regulā noteikto pienākumu īstenošana, pilnveidojot monitoringu un tehnisko nodrošinājumu</t>
  </si>
  <si>
    <t>DAP</t>
  </si>
  <si>
    <t>Lai varētu ievākt, analizēt, uzturēt un aktualizēt datus, kas nepieciešami starptautisko saistību izpildei, tai skaitā invazīvo sugu regulas ieviešanas ziņojumu sagatavošanai Eiropas Komisijai, DAP minēto funkciju īstenošanai nepieciešams papildus finansējum</t>
  </si>
  <si>
    <t>21_11_P</t>
  </si>
  <si>
    <t>Neapbūvētas zemes atpirkšana dabas liegumos (ja nav sadalīti funkcionālajās zonās) vai īpaši aizsargājamo dabas teritoriju dabas lieguma zonās kā kompensācijas veids</t>
  </si>
  <si>
    <t>21_17_P</t>
  </si>
  <si>
    <t>Valsts pārvaldes datu pārvaldības sistēmas izveide, IKT pārvaldības nostiprināšana un pārvaldes un iedzīvotāju digitālo prasmju attīstības vadība.</t>
  </si>
  <si>
    <t>Pasākuma ietvaros tiks nodrošināta vienotas valsts pārvaldes datu pārvaldības politikas izveide un tās ieviešana, tajā skaitā vienotas valsts informācijas sistēmu integrācijas arhitektūras izveide un tās ieviešanas koordinācija. Tiks nodrošināta centralizēta valsts informācijas resursu (datu) reģistra izveide, valsts infomācijas sistēmu un reģistru datu apmaiņas integrācijas plāna izstrāde un tā īstenošanas vadība.</t>
  </si>
  <si>
    <t>ĀM</t>
  </si>
  <si>
    <t>11_01_P</t>
  </si>
  <si>
    <t>Latvijas ārlietu dienesta stiprināšana valsts drošības un ekonomisko interešu aizstāvībai</t>
  </si>
  <si>
    <t xml:space="preserve">Esošais atalgojums joprojām nav konkurētspējīgs ar privāto sektoru un novērojama kritiska ekspertu aizplūšana. Tāpat esošā darbinieku veselības apdrošināšana vairs nespēj nodrošināt adekvātu pakalpojumu pieejamību pieaugošo izmaksu dēļ, līdz ar to nepieciešams finansējums atbilstošam pakalpojumu grozam.                                                           Diplomātiskajās un konsulārajās pārstāvniecībās vietējo līgumdarbinieku atbalsts ir neatsverams pilnvērtīga darba nodrošināšanai. Pēdējo gadu pieaugošās inflācijas pasaulē ietekmē esošā līgumdarbinieku atlīdzība ir nekonkurētspējīga, līdz ar to ir sarežģīti atlasīt darbiniekus darbam pārstāvniecībās un noturēt esošos darbiniekus. Nepieciešams nodrošināt arī atbilstošas sociālās garantijas.                </t>
  </si>
  <si>
    <t>11_03_P</t>
  </si>
  <si>
    <t>Pasākumi Ukrainas atbalstam un globālās drošības veicināšanai</t>
  </si>
  <si>
    <t>11_04_P</t>
  </si>
  <si>
    <t>Globālā ārpolitika</t>
  </si>
  <si>
    <t>Lai veicinātu brīvu un drošu digitālo vidi Latvijā un starptautiski, paredzēti divi rīcības virzieni: 1) Ārlietu ministrijas darbības stiprināšana brīvas un drošas digitālās vides veicināšanai (t.sk. Latvijas un Lielbritānijas vadītās mediju donoru grupas stiprināšana; atbalsts Moldovas kapacitātes celšanai digitālās vides attīstībai un noturībai pret dezinformāciju; Latvijas un Kanādas vadītās Informācijas integritātes kohortas procesa turpināšana, t.sk. Latvijas pieredzes nodošana starptautiski; interneta brīvības veicināšana, iesaistoties līdzīgi domājošo valstu formātos un atbalstot praktiskus projektus; aktīvāka iesaiste Starptautiskās partnerības pret valstu izplatīto dezinformāciju darbībā), nodrošinot konsultācijas ar partnervalstīm, organizējot publiskus pasākumus un slēgtas sanāksmes; 2) atbalsts biedrības "Baltijas Mediju izcilības centrs" (BMIC) darbība</t>
  </si>
  <si>
    <t>11_07_P</t>
  </si>
  <si>
    <t>Latvijas kandidatūras ANO Drošības padomes vēlēšanās 2025.g. lobija kampaņas nodrošināšana Latvijas dalībai ANO Drošības padomē 2026-2028.g.</t>
  </si>
  <si>
    <t>īstenot publisku lobija kampaņu, kas ietver Latvijas atpazīstamības un komunikācijas pasākumus, kuros starptautiskā mērķauditorija tiek iepazīstināta ar Latvijas prioritātēm, kandidējot uz ANO DP.  Ar šo pieteikumu tiek papildināts esošajam prioritārajam pasākumam nepieciešamais finansējums turpmākajiem gadiem, ņemot vērā kandidatūras sagatavošanas laikā precizētās vajadzības kampaņas un dalības ANO DP nodrošināšanai, atbilstoši Ministru kabineta un Saeimas pieņemtajiem lēmumiem.</t>
  </si>
  <si>
    <t>11_01_H</t>
  </si>
  <si>
    <t>Latvijas dalības Eiropas Savienībā divdesmitgades atzīmēšana</t>
  </si>
  <si>
    <t>11_02_H</t>
  </si>
  <si>
    <t>Diasporas atbalsta valsts budžeta finansējuma pieprasījums</t>
  </si>
  <si>
    <t xml:space="preserve">SEPLP </t>
  </si>
  <si>
    <t xml:space="preserve">Pasākumi diasporas aktivitātēm </t>
  </si>
  <si>
    <t>VM</t>
  </si>
  <si>
    <t>29_01_H</t>
  </si>
  <si>
    <t>Ārstniecības personu darba samaksas pieauguma nodrošināšana</t>
  </si>
  <si>
    <t>Darba samaksas pieaugums tai skaitā tiek plānots arī ārstniecības iestādēs nodarbinātajiem pārējiem darbiniekiem, kuri ir tieši un/vai netieši iesaistīti veselības aprūpes pakalpojumu sniegšanā.</t>
  </si>
  <si>
    <t>04_01_P_</t>
  </si>
  <si>
    <t>Vienreizējs pabalsts Korupcijas novēršanas un apkarošanas biroja amatpersonām</t>
  </si>
  <si>
    <t>Izmaksāt vienreizēju pabalstu triju vidējo mēnešalgu apmērā, kas attiecīgajai amatpersonai aprēķinātas pēdējo piecu gadu laikā</t>
  </si>
  <si>
    <t>Vadlīnijas prioritāro pasākumu 2024. – 2026. gadam atlīdzības un jaunu amata vietu vērtēšanai.</t>
  </si>
  <si>
    <t xml:space="preserve">2. PP tiek apkopotas kopējā MS Excel datnē, veidojot īsu kopsavilkumu, kas ietver sekojošu informāciju: resors, PP numurs un nosaukums, iestādes uz kurām ir attiecināms konkrētais PP, papildus finansējums atlīdzībai: mēnešalgām (tai skaitā – kuram skalas intervālam), citi atlīdzības elementi, jaunām amata vietām to skaits, iestāde kurām paredzētas amata vietas, gads no kura tās tiek paredzētas un finansējuma apmērs. </t>
  </si>
  <si>
    <t xml:space="preserve">3. Nepieciešamības gadījumā VPPD var pieprasīt iestādēm sniegt detalizētu papildu precizējošu (detalizētu) informāciju. </t>
  </si>
  <si>
    <t xml:space="preserve">Punktu skaits </t>
  </si>
  <si>
    <t xml:space="preserve">Skaidrojums </t>
  </si>
  <si>
    <t>īpaši atbalstāms</t>
  </si>
  <si>
    <t>atbalstāms</t>
  </si>
  <si>
    <t xml:space="preserve">Virzība uz tirgū konkurētspējīgu atlīdzību (skalas viduspunkts) </t>
  </si>
  <si>
    <t>neitrāls</t>
  </si>
  <si>
    <t>neatbalstāms</t>
  </si>
  <si>
    <t>noraidāms</t>
  </si>
  <si>
    <t xml:space="preserve">6. Vērtējums tiek veikts atsevišķi par atlīdzības jautājumiem un par jaunajām amata vietām. Rezultāta vērtējums ir kopējais vērtējums katram PP. </t>
  </si>
  <si>
    <t xml:space="preserve">7. Veicot vērtēšanas apkopojumu var tikt sagatavoti arī komentāri, kas var būt būtiski tālākā lēmuma pieņemšanā. </t>
  </si>
  <si>
    <t>SM</t>
  </si>
  <si>
    <t>17_10_P</t>
  </si>
  <si>
    <t>Platjoslas kompetences centra darbības nodrošināšana</t>
  </si>
  <si>
    <t>Pētījumā ieteiktais Latvijas Platjoslas kompetenču centra darbinieku skaits 3 pilnas slodzes, izmaksas 165 000 EUR gadā (55 000 EUR gadā viena darbinieka izmaksas, tai skaitā, atlīdzība 47 616 EUR (12 mēnešalgu grupa, 3200 EUR), 3000 EUR darba stacija, 4384 EUR- citi izdevumi ( darba vietas aprīkošana, redzes korekcija, veselības apdrošināšana, ikdienas uzturēšanas izdevumi u.c. ).</t>
  </si>
  <si>
    <t>Rail Baltica dzelzceļa līnijas integrēšana esošajā valsts un pašvaldību sabiedriskā transporta tīklā</t>
  </si>
  <si>
    <t>17_12_P</t>
  </si>
  <si>
    <t xml:space="preserve">Lai nodrošinātu iekšzemes reģionālo pasažieru pārvadājumu attīstību, sabiedriskā transporta pakalpojumu pasūtījumu organizēšanu Rail Baltica ietvarā nepieciešams papildu finansējums budžeta programmas 31.00.00 "Sabiedriskais transports" apakšprogrammā 31.05.00 "Dotācija Autotransporta direkcijai sabiedriskā transporta pakalpojumu organizēšanai".    Papildu SM štata vietas izveidošanai nepieciešamais finansējums 29 931 EUR 2024. gadā un turpmākajos gados. SM Sabiedriskā transporta pakalpojumu departamenta vecākais/ā referents/e Rail Baltica reģionālo sabiedriskā transporta  pārvadājumu jomā (37.saime, IIA līmenis, 11.mēnešalgu grupa), atlīdzība 28 272 EUR gadā un 1 659 EUR papildu izdevumi (veselības apdrošināšana, kompensācijas redzes korekcijas līdzekļu iegādei u.c. izdevumi). Amata mērķis - Izstrādāt valsts politiku un normatīvos aktus, kā arī pārraudzīt to īstenošanu Rail Baltica reģionālo sabiedriskā transporta pārvadājumu jomā.       </t>
  </si>
  <si>
    <t>Satiksmes ministrijas nodarbināto atlīdzības konkurētspējas saglabāšana</t>
  </si>
  <si>
    <t>17_17_P</t>
  </si>
  <si>
    <t xml:space="preserve"> lai sasniegtu ministrijas nodarbināto atlīdzības viduspunktu saskaņā ar 2023. gada mēnešalgas skalā noteikto; 2025. gadā 1 900 432 euro, lai virzītos uz ministrijas nodarbināto atlīdzības mēnešalgas intervāla maksimumu saskaņā ar 2023. gada mēnešalgas skalā noteikto; 2026. gadā 2 426 739 euro, lai sasniegtu ministrijas nodarbināto atlīdzības mēnešalgas intervāla maksimumu saskaņā ar 2023. gada mēnešalgas skalā noteikto. </t>
  </si>
  <si>
    <t xml:space="preserve"> Rail Baltica projekta saistīto aktivitāšu īstenošana</t>
  </si>
  <si>
    <t>17_19_P</t>
  </si>
  <si>
    <t xml:space="preserve">  (Satiksmes ministrijas  personāla izmaksu pārsniegums noslēgto finansēšanas līgumu ietvarā neattiecināto darba dienu, kas pārsniedz attiecināmās 215 dienas)</t>
  </si>
  <si>
    <t xml:space="preserve">Prokuratūras darbinieku atalgojuma palielināšana </t>
  </si>
  <si>
    <t>KNAB</t>
  </si>
  <si>
    <t>Prok</t>
  </si>
  <si>
    <t>32_01_P_N</t>
  </si>
  <si>
    <t xml:space="preserve"> prokuratūras 2022.-2023.gadā veiktie pasākumi atlīdzības sistēmas pilnveidošanas jomā prokuratūrai apstiprinātā atlīdzības fonda ietvaros tomēr neradīs pamatu konkurētspējīga darbinieku atalgojuma risinājumam ilgtermiņā un, lai nodrošinātu Prokuratūras likuma 2.pantā noteikto funkciju izpildei nepieciešamo atbalsta funkciju ilgtspējīgu attīstību, kā arī, lai nodrošinātu vienlīdzīgu pieeju tiesu sistēmas un prokuratūras darbinieku mēnešalgas noteikšanai, prokuratūra ir izstrādājusi pieeju darbinieku mēnešalgu pakāpeniskai paaugstināšanai, laika posmā no 2023. – 2026. plānojot 4% līdz 8% mēnešalgu pieaugumu prokuratūras darbinieku amatu grupās (skat. tabulā): Pievienots detalizēts aprēķina fails līdz cilvēkam</t>
  </si>
  <si>
    <t>Jauno augu veselības un augu aizsardzības  risku izvērtēšana un novēršana atbilstoši Zaļā kursa mērķiem</t>
  </si>
  <si>
    <t>ZM</t>
  </si>
  <si>
    <t>16_01_P</t>
  </si>
  <si>
    <t>2023.gadā un turpmāk papildus nepieciešamas:
 10 amata vietas, lai nodrošinātu jauno augu veselības un augu aizsardzības risku izvērtēšanu un uzraudzību, nodrošinātu pietiekošu augu aizsardzības līdzekļu aprites pārbaužu skaitu (papildus 1600 pārbaudes gadā pie augu aizsardzības līdzekļu lietotājiem), 
1 amata vietas lai nodrošinātu ĢMO uzraudzība un kontrole sēklām un augu pavairošanas materiālam, 
1 amata vietas lai nodrošinātu  Invazīvo augu sugu uzraudzības sistēmas ieviešanu, 
1 amata vieta bioloģiskās lauksaimniecības augkopības sadaļas aprites kontrolei.</t>
  </si>
  <si>
    <t>Nodarbināto kapacitātes stiprināšana</t>
  </si>
  <si>
    <t>16_04_P</t>
  </si>
  <si>
    <t xml:space="preserve"> Papildus finansējums nepieciešams lai nodrošinātu normatīvajos aktos noteikto funkciju izpildi  - īstenot valsts atbalsta un Eiropas Savienības atbalsta pasākumus, kā arī lai nodrošinātu “Valsts un pašvaldību institūciju amatpersonu un darbinieka atlīdzības likumā” paredzamo nosacījumu izpildi, samērojamību ar atlīdzību darba tirgū, uzlabotu atalgojuma elastīgumu un atlīdzības izmaiņu dinamikā, kas stiprinās kapacitāti, kā arī veicinās efektivitāti un kvalitāti. Lielākā daļa resorā ir nodarbināti specifiskas nozares (PVD, VAAD, VMD) darbinieki, kurus ir jānotur un jāpiesaista darbam, līdz ar to atalgojumam jābūt atbilstošam, kas novērtē zināšanas un prasmi. </t>
  </si>
  <si>
    <t xml:space="preserve">vidusp. </t>
  </si>
  <si>
    <t>Iekšlietu dienestu un Ieslodzījuma vietu pārvaldes kapacitātes stiprināšana, īstenojot amatpersonu ar speciālajām dienesta pakāpēm motivējošus pasākumus</t>
  </si>
  <si>
    <t>14_01_P</t>
  </si>
  <si>
    <t>Iekšlietu dienestu un Ieslodzījuma vietu pārvaldes kapacitātes stiprināšana, īstenojot amatpersonu ar speciālajām dienesta pakāpēm motivējošus pasākumus, kas ietver mēnešalgu paaugstināšanu, jaunu atlīdzības veidu noteikšanu un citus pasākumus. Tai skaitā novērtēšanas prēmija (kā ierēdņiem), uzturdevas kompensācija 300 euro un dzīvokļa īre 250 euro mēn. Papildus pārskata atalgojuma skalu, kur 17 MAG ir 7297 euro.</t>
  </si>
  <si>
    <t>IeM</t>
  </si>
  <si>
    <t>Vienota latviešu valodas apmācību atbalsta programma cittautiešiem, personām ar bēgļa vai alternatīvo statusu, mazākumtautībām un reemigrantiem.</t>
  </si>
  <si>
    <t>08_01_P</t>
  </si>
  <si>
    <t>SIF</t>
  </si>
  <si>
    <t>I. Koordinācijai tiks izveidota jauna struktūrvienība, Indikatīvi nepieciešami 149 795 euro gadā, t.sk.:
1. Atlīdzībai - 117 035 euro:
1.1. Viens vadītāja amats 50 905 euro - atbilst 13.mēnešalgu grupa (39.1. saime, V līmenis) ar maksimālo atlīdzības apmēru 3 105 euro + 732.47 (DDsociālās iemaksas) x 12mēneši = 46 049.64 euro + 4 855 euro sociālās garantiju izmaksām (atvaļinājuma pabalsts, veselībs apdrošināšana, novērtēšanas prēmija u.c) ;
1.2. Viens koordinatora amats 33 065 euro -  atbilst 10.mēnešalgu grupa (39.1. saime, III līmenis) ar maksimālo atlīdzības apmēru 1 999 euro + 471.56 euro (DDsociālās iemaksas) x 12 mēneši =29 646.72 euro + 3 417.15 euro sociālo garantiju izmaksām (atvaļinājuma pabalsts, veselībs apdrošināšana, novērtēšanas prēmija u.c);
1.3. Konsultanta amats 33 065 euro - atbilst 10.mēnešalgu grupa (39.1. saime, III līmenis) ar maksimālo atlīdzības apmēru 1 999 euro + 471.56 euro (DDsociālās iemaksas) x 12 mēneši =29 646.72 euro + 3 417.15 euro sociālo garantiju izmaksām (atvaļinājuma pabalsts, veselībs apdrošināšana, novērtēšanas prēmija u.c);       . SIF administratīvās izmaksas  - 82 610 euro, t.sk.:
2.1. Tiks piesaistīti divi programmas koordinatori 66 139 euro, kuru amats atbilst 10.mēnešalgu grupai (39.2.saime, II līmenis), ar maksimālo atlīdzības apmēru 1 999 euro:
- izmaksas mēnesī: 1 999 euro (mēnešalga) + 472 euro (darba devēja sociālās iemaksas) = 2 471 euro x 2 koordinatori = 4 942 euro;
- izmaksas 12 mēnešiem: 4 942 euro x 12 mēn. = 59 304 euro;
- darba devēja sociālās garantijas (apdrošināšana, atvaļinājuma pabalsts, novērtēšanas prēmija u.c) 6 834.3 euro;
2.2. Jurists 3 702 euro, kura amats atbilst 11.mēnešalgu grupai (24.saime, III līmenis), ar maksimālo mēnešalgas apmēru 2 496 euro:
- Izmaksas: 2 496 (mēnešalga) + 588.81 euro (DD soc iemaksas) x 12 mēn x 0.1 slodze =3 701.77 euro;
2.3. Grāmatvedis 2 965 euro, kura amats atbilst 10.mēnešalgu grupai (17.saime, V līmenis), ar maksimālo mēnešalgas apmēru 1 999 euro:
- Izmaksas 1 999 (mēnešalga) + 471.56 euro(DD soc.iemaksas) x 12 mēneši x 0.1 slodze = 2 964.67 euro;</t>
  </si>
  <si>
    <t>Vienas pieturas aģentūra pakalpojuma sniegšanai ES pilsoņiem</t>
  </si>
  <si>
    <t>08_04_P</t>
  </si>
  <si>
    <t xml:space="preserve">Nodrošināt savlaicīgu atbalstu ES  pilsoņiem (t.sk. reimigranti), kas saņēmuši tiesības uzturēties Latvijas teritorijā un kuri likumīgi uzturas Latvijas teritorijā (turpmāk kopā – mērķa grupa). Sākotnējās integrācijas posmā, lai sekmētu ES pilsoņu iekļaušanos un saliedētas sabiedrības attīstību, izveidojot sistēmisku un vienotu valstisku pieeju,  nodrošinot nepieciešamo informācijas un konsultāciju atbalstu vienuviet “Vienas pieturas aģentūrā” un vienlaikus uzlabojot sadarbību ar dažādu sektoru pārstāvjiem.   1 Personāla izmaksas 142 768 euro:
1.1. Viens konsultants Rīgā un 4 reģionos 127 944 euro - atbilst 9.mēnešalgas grupa (25.saime, V līmenis) ar maksimālo atlīdzības apmēru 1 653 euro + 289.94 (DD sociālās iemaksas) x 12 mēneši = 23 315.28 euro x 5 = 116576.4 euro + 11366.20 euro sociālās garantiju izmaksām (atvaļinājuma pabalsts, veselībs apdrošināšana, novērtēšanas prēmija u.c) 
1.2. Pakalpojuma satura metodoloģijas, pasākumu koordinātors 14 824 euro - atbilst 10.mēnešalgu grupai (38.2.saime, I līmenis), ar maksimālo mēnešalgas apmēru 1 999 euro + 471.56 euro (DD soc iemaksas) x 12 mēneši x 0.5 slodze = 14 823.36 euro </t>
  </si>
  <si>
    <t>Konkurētspējīga un motivējoša atalgojuma nodrošināšana FM resorā</t>
  </si>
  <si>
    <t>13_01_P</t>
  </si>
  <si>
    <t>Nodrošināt konkurētspējīgu un motivējošu atalgojumu FM resorā, kā arī VID nodarbinātajiem un vienlīdzīga apmēra piemaksas par dienesta pakāpi VID NMPP, IDP un MP amatpersonām salīdzinājumā ar Iekšlietu ministrijas padotībā esošo iestāžu amatpersonām</t>
  </si>
  <si>
    <t xml:space="preserve">VID, FM, Kase, IUB, CFLA, </t>
  </si>
  <si>
    <t>VID un CFLA nodarbināto sociālo garantiju nodrošināšana</t>
  </si>
  <si>
    <t>13_02_P</t>
  </si>
  <si>
    <t>VID, CFLA</t>
  </si>
  <si>
    <t>11 jaunas amata vietas, nepalielinot kopējo amata vietu skaitu VID !!!</t>
  </si>
  <si>
    <t>VID IT kapacitātes stiprināšana</t>
  </si>
  <si>
    <t xml:space="preserve">VID IT </t>
  </si>
  <si>
    <t>13_03_P</t>
  </si>
  <si>
    <t>Fiskālās disciplīnas kapacitātes stiprināšana ES ekonomiskā regulejuma nodrošināšanai</t>
  </si>
  <si>
    <t>13_04_P</t>
  </si>
  <si>
    <t xml:space="preserve"> Lai sasniegtu Valsts un pašvaldību institūciju amatpersonu un darbinieku atlīdzības likuma 3. pielikumā noteiktās mēnešalgu skalas viduspunktu, Sekretariāta nodarbinātajiem nepieciešams nodrošināta konkurētspējīgu atlīdzību, pakāpeniski paaugstinot mēnešalgu.</t>
  </si>
  <si>
    <t>FDP</t>
  </si>
  <si>
    <t>Oglekļa ievedkorekcijas mehānisma piemērošana Latvijā</t>
  </si>
  <si>
    <t>13_05_P</t>
  </si>
  <si>
    <t>VID</t>
  </si>
  <si>
    <t xml:space="preserve">Ja VID tiek noteikts kā KI OIM regulas kontekstā, tā ir jauna, VID neraksturīga funkcija, kas saistīta ar specifiskiem pienākumiem vides jomā. To veikšana prasa padziļinātas nodarbināto zināšanas ķīmijā un fizikā, lai veiktu emisiju aprēķināšanu (iegultās emisijas, netiešās emisijas, faktiskās emisijas) un pārbaudi. VID amatpersonām šobrīd esošo pienākumu pildīšanai šādas specifiskas zināšanas nav nepieciešamas. </t>
  </si>
  <si>
    <t>Valsts kancelejas analītiskā dienesta izveide</t>
  </si>
  <si>
    <t>03_04_P</t>
  </si>
  <si>
    <t xml:space="preserve">Analītiskajā dienestā ir paredzētas četras amata vietas nodarbinot sekojošu profilu speciālistus - vienu datu analītiķi, kas atbildīgs par datu ievākšanu, kvalitātes nodrošināšanu, apstrādi un interpretāciju, divus politikas analītiķus, kas atbildīgi par izpēti un politikas novērtēšanu, tai skaitā stratēģisku lēmumu pieņemšanu un pēcnovērtēšanu, un vienu datu vizualizācijas speciālistu, kas atbildīgs par sarežģītu datu pārveidošanu lietotājiem uztveramā fromā. </t>
  </si>
  <si>
    <t>VK</t>
  </si>
  <si>
    <t>Gudra, efektīva un atvērta pārvaldības īstenošana visos publiskās pārvaldes procesos</t>
  </si>
  <si>
    <t>03_05_P</t>
  </si>
  <si>
    <t>VAS pārejai uz jauno finansēšanas modeli saskaņā ar plānu "Publiskajā pārvaldē nodarbināto mācīšanās un attīstības plāns 2021.–2027. gadam" (Mācību stratēģija) 2024.gadā un turpmāk ik gadu 359 402 EUR - atlīdzības izdevumi 256 015 EUR un uzturēšanas izdevumi 103 387 EUR, 2025.gadā - atlīdzības izdevumi 275 506  EUR un uzturēšanas izdevumi 83 896 EUR, 2026.gadā - atlīdzības izdevumi 290 694 EUR un uzturēšanas izdevumi 68 708 EUR un turpmāk ik gadu atlīdzības izdevumi 304 138  EUR un uzturēšanas izdevumi 55 264 EUR;
2.	Atbalstam centralizēto mācību nodrošināšanai (Godprātīgs darbs publiskajā pārvaldē, Līderība un efektīva pārmaiņu vadīšana, Cilvēkresursu profesionalizācija un administratīvās kapacitātes celšana, Inovācija un koprade modernai rīcībpolitikai un pakalpojumiem publiskajā pārvaldē u.c.), tajā skaitā tālākā e-mācību vides attīstība: 2024.gadā – 500 000 EUR, 2025.gadā – 1 099 999 EUR, 2026.gadā – 1 299 999 EUR un turpmākā laikposmā līdz 2027.gadam – 2 589 796 EUR;
3.	Pētījumam un ārējo konsultantu piesaistei mācību ietekmes rezultatīvo rādītāju novērtēšanai (2 VAS pētījumi): 2024.gadā – 60 000 EUR, turpmākā laikposmā līdz 2028.gadam – 60 000 EUR.</t>
  </si>
  <si>
    <t>Valsts tiešās pārvaldes iestādēs nodarbināto ierēdņu un  darbinieku atalgojuma palielināšana</t>
  </si>
  <si>
    <t>03_01_H</t>
  </si>
  <si>
    <t xml:space="preserve">tiek piedāvāta virzība uz 83% no algu skalas viduspunkta, tādejādi pakāpeniski virzoties uz konkurētspējīgu atlīdzību, kas ir 80 % no privātā sektorā līdzīga darba veicējiem, savukārt valsts un pašvaldību institūciju gadījumā - mēnešalgu skalas viduspunkta intervāls. </t>
  </si>
  <si>
    <t>Vienotā pakalpojumu centra izveide</t>
  </si>
  <si>
    <t>Atbalsta pasākumu ģimenēm un bērniem ietekme uz valsts budžetu 2024.-2026. gadā</t>
  </si>
  <si>
    <t>18_06_P</t>
  </si>
  <si>
    <t xml:space="preserve">Resoriem aprēķinātās nepieciešamās investīcijas kapacitātes stiprināšanai, kas saistīts ar darba apjoma pieaugumu pievienojoties VPC, ir 120 000 EUR. 2024. gadā nepieciešamas papildu 18 amata vietas (3 Valsts kancelejai, 3 Valsts administrācijas skolai un 12 Valsts kasei), 2025. gadā nepieciešamas papildu 28 amata vietas (3 Valsts kancelejai, 3 Valsts administrācijas skolai un 22 Valsts kasei), 2026. gadā nepieciešamas papildu 42 amata vietas (3 Valsts kancelejai, 3 Valsts administrācijas skolai un 36 Valsts kasei). Atbilstoši konceptuālajā ziņojumā norādītājam, pēc 2026. gada, noslēdzoties ANM projektam, Valsts kancelejai un Valsts administrācijas skolai paredzētas papildu 6 amata vietas sistēmas atlikušo iestāžu pievienošanai VPC, sistēmas uzturēšanai un attīstībai.
VPC izveide, ar to saistītās darbības, finansējuma izlietojums un citi būtiski aspekti ir aprakstīti konceptuālajā ziņojumā "Par vienotā pakalpojuma centra izveidi valsts pārvaldē" (23-TA-99). </t>
  </si>
  <si>
    <t>MK</t>
  </si>
  <si>
    <t>03_03_H</t>
  </si>
  <si>
    <t>LM</t>
  </si>
  <si>
    <t xml:space="preserve"> "Bērnu aizsardzības un atbalsta sistēmas pilnveide"</t>
  </si>
  <si>
    <t>18_02_P</t>
  </si>
  <si>
    <t>2024.gadā izmaksas plānotas uz 6 mēnešiem, jo 2023. gada 20. aprīlī pieņemtie grozījumi Bērnu tiesību aizsardzības likumā attiecībā uz likuma 52. panta papildināšanu ar 1.1, 1.2 un 1.3 daļu stājas spēkā 2024. gada 1. jūlijā.</t>
  </si>
  <si>
    <t>VBTAI</t>
  </si>
  <si>
    <t>Labklājības nozares darbinieku veselības apdrošināšanas polišu izmaksu pieauguma segšana</t>
  </si>
  <si>
    <t>18_07_P</t>
  </si>
  <si>
    <t>Labklājības nozares sniegto pakalpojumu kvalitātes  uzlabošana</t>
  </si>
  <si>
    <t>18_09_P</t>
  </si>
  <si>
    <t xml:space="preserve"> LM priekšlikums prioritārajam pasākumam paredz visu nozares iestāžu darbinieku atalgojuma celšanu par 6%. Minētais priekšlikums rastu iespēju piesaistīt un noturēt augstas profesionalitātes darbiniekus, īpaši IT, finanšu juridikcijas un citās nozares jomās - ekspertu līmenī, kā arī klientu apkalpošanas jomās.</t>
  </si>
  <si>
    <t>min</t>
  </si>
  <si>
    <t>Konkurētspējīga atalgojuma nodrošināšana tiesās</t>
  </si>
  <si>
    <t>19_01_P_N</t>
  </si>
  <si>
    <t xml:space="preserve"> Lai mazinātu darbinieku augsto mainību un risku funkciju efektīvai izpildei, rajonu (pilsēttu) tiesās un apgabaltiesās paredzēts kopējo atlīdzības fondu palielināt par 12% . Vienlaikus norādāms, ka atlīdzības fonda palielināšana par 12% nenozīmē horizontālu mēnešalgu paleilināšanu visiem tiesās strādājošajiem par 12%, bet gan individuālu pieeju, ņemot vērā izstrādātos pamatprincipus individuālo mēnešalgu noteikšanā. </t>
  </si>
  <si>
    <t>Tieslietu ministrijas un resora snieguma kapacitātes stiprināšana un kvalificētu speciālistu noturības veicināšana</t>
  </si>
  <si>
    <t>19_01_P</t>
  </si>
  <si>
    <t>Atbilstoši Vlats kancelejas sniegtajai informācijai amatalgass vidējais rādītājs 2023.gadā ir 84% no mēnešalgu skalas viduspunkta. Atsevišķām tieslietu resora iestādēm šis rādītājs ir zemāks (TM, VPD, UR, MKD, VZD, JPA). Pasākums paredz amatalgas pieaugumu līdz 84 % no 2024.gada mēnešalgu skalas viduspunkta, TM līdz 95 %</t>
  </si>
  <si>
    <t>84% no vidusp un 95% TM CA</t>
  </si>
  <si>
    <t xml:space="preserve">Latvijas Republikas kapacitātes un lomas stiprināšana starptautisko tiesību jautājumos, tostarp Ukrainas tiesiskais atbalsts </t>
  </si>
  <si>
    <t>19_02_P</t>
  </si>
  <si>
    <t>Latvijas Republikas kapacitātes un lomas stiprināšana starptautisko tiesību jautājumos, tostarp tiesiskais atbalsts Ukrainai – starptautisko sankciju sistēmas stiprināšana, līdzdarbība Starptautiskās Krimināltiesas darbā un iespējamā starptautiskā tribunāla izveidē Krievijas pastrādāto kara noziegumu Ukrainā izvērtēšanai un vainīgo sodīšanai. - 6 amata vietas TM resora ietvaros!!!</t>
  </si>
  <si>
    <t>Vardarbības, īpaši vardarbības pret sievietēm un bērniem ģimenē, mazināšanas politikas īstenošana, visu veidu vardarbīgos noziegumos cietušo atbalsta sistēmas stiprināšana un efektīva vainīgo resocializēšana</t>
  </si>
  <si>
    <t>19_03_P</t>
  </si>
  <si>
    <t>Valsts kontroles finanšu revīzijas “Par Tieslietu ministrijas 2022. gada pārskata sagatavošanas pareizību” ietvaros Tieslietu ministrijai ir sniegti trīs ieteikumi, tostarp ieteikums veikt pasākumus, lai piesaistītu probācijas speciālistus un mazinātu personāla mainību, tā nodrošinot sekmīgu VPD funkciju un uzdevumu izpildi. Viens no minētā ieteikuma ieviešanas pasākumiem ir papildu jaunu amata vietu izveide VPD un nepieciešamā finansējuma piesaiste, lai mazinātu nodarbināto slodzi 27.10.2022. likuma "Grozījumi krimināllikumā" 5. panta izpildes nodrošināšanai. Veicot nepieciešamo papildu amata vietu aprēķinu, tika ņemta vērā aktuālā VPD nodarbināto noslodze, aktuālais probācijas klientu skaits un izpildei saņemto tiesas nolēmumu un prokuroru priekšrakstu par sodu, ar kuriem personai par Krimināllikuma 262. panta pirmo prim daļu ir piemērots kriminālsods. Līdz 2023. gada 10. maijam VPD izpildei ir saņēmis 244 nolēmumus un prokuroru priekšrakstus par sodu, kuros personai ir piemērots kriminālsdos par Krimināllikuma 262. panta pirmo prim daļu. Ņemot vērā, ka sabiedriskā darba izpilde daļā gadījumu turpināsies arī nākamā gada periodā, kā arī to, ka uzraudzības ietvaros persona VPD redzeslokā var atrasties vairākus gadus, ik gadu veidosies probācijas klientu daļa, ar kuriem darbs turpināsies no iepriekšējiem gadiem.
Jaunās 22 amata vietas VPD tiks nodrošinātas Tieslietu ministrijas ietvaros.</t>
  </si>
  <si>
    <t>Latvijas tiesību speciālistu ataudzes nodrošināšana un to starptautiskās konkurētspējas veicināšana</t>
  </si>
  <si>
    <t>19_04_P</t>
  </si>
  <si>
    <t xml:space="preserve">   
Atlīdzība komisijas locekļiem  -  kopā gadā - 133 702 euro,
Atlīdzība eksāmenu jautājumu sagatavošanai - kopā gadā - 16 463 euro,
Sistēmas pilnveidošana un uzturēšana  - kopā gadā -  41 430 euro.
Atlīdzība 3.darbiniekiem - kopā gadā - 146 370 euro. Amata vietas tiks nodrošinātas resora ietvaros.</t>
  </si>
  <si>
    <t>TM</t>
  </si>
  <si>
    <t>Būvju datu ieguve, izmantojot tālizpētes tehnoloģijas</t>
  </si>
  <si>
    <t>19_09_P</t>
  </si>
  <si>
    <t>Valsts atbalsta mehānisms Valsts zemes dienesta iniciatīvai rast risinājumus nākotnes būvju kadastrālās uzmērīšanas procesa digitālai transformācijai un radīt nākotnes risinājumus būvju raksturojošo datu ieguvei izmantojot dažādas tālizpētes tehnoloģijas (LIDAR, SENTINEL, ar dronu palīdzību u.c.), lai veicinātu NĪVKIS reģistrēto datu atbilstību apvidum. 2025.gadā paredzēts virzīt apstiprināšanai normatīvo regulējumu par metodiku datu ieguvei.</t>
  </si>
  <si>
    <t>VZD</t>
  </si>
  <si>
    <t>Apcietināto un notiesāto personu konvojēšanas funkcijas pārņemšana no Valsts policijas</t>
  </si>
  <si>
    <t>19_15_P</t>
  </si>
  <si>
    <t>Detalizēta informācija norādīta konceptuālajā ziņojumā "Par ieslodzīto konvojēšanas funkcijas pārdales īstenošanas plānu" (22-TA-2142). Saskaņā ar Konceptuālo ziņojumu paredzēta 19 amata vietu pārdale (no tām 11 amata vietu pārdale no 2025. gada 1. jūlija un papildus vēl 8 amata vietu pārdale no 2027. gada 1. janvāra) no Iekšlietu ministrijas budžeta apakšprogrammas 06.01.00 "Valsts policija" uz Tieslietu ministrijas budžeta apakšprogrammu 04.01.00 "Ieslodzījuma vietas".</t>
  </si>
  <si>
    <t>EM</t>
  </si>
  <si>
    <t>12_01_P_KP</t>
  </si>
  <si>
    <t>Konkurences padomes kapacitātes stiprināšana, nodrošinot iespēju efektīvāk izpildīt konkurences noteikumus un uzraudzīt iekšējā tirgus pienācīgu darbību</t>
  </si>
  <si>
    <t>Konkurences padome</t>
  </si>
  <si>
    <t>Atlīdzības pieaugums atbilstoši Valsts un pašvaldību institūciju amatpersonu un darbinieku atlīdzības likuma 13.5 pantam par Konkurences padomes amatpersonu (darbinieku) mēnešalgu, ņemot vērā bāzes koeficientu - 2024.gadā, 2025.gadā, 2026.gadā un turpmāk ik gadu- 253 900 euro.</t>
  </si>
  <si>
    <t>12_02_P_KP</t>
  </si>
  <si>
    <t xml:space="preserve">Atbalsta nodrošināšana Eiropas Komisijai, izmeklējot digitālo platformu izraisītos konkurences ierobežojumus </t>
  </si>
  <si>
    <t>Šobrīd Konkurences likuma grozījumi pilnvaro izpētes veikšanu vārtziņu rīcības pārbaudei arī KP, kas palielina iestādes pienākumu šīs funkcijas īstenošanai nepieciešamo resursu apjomu, kā dēļ nepieciešams finansējums divām amata vietām ar pilnu noslodzi.
Tādējādi, lai stiprinātu KP kapacitāti jaunās funkcijas izpildei, nepieciešams izveidot divas jaunas amata vietas. Papildus nepieciešamais finansējums darbinieku atlīdzībai un darbības nodrošinājumam (dalība Digitālo tirgu padomdevēja komitejas un ECN sanāksmēs Briselē, Beļģijā, un OECD sanāksmēs Parīzē, Francijā, apmācības, materiāli tehniskais nodrošinājums):</t>
  </si>
  <si>
    <t>12_04_P_KP</t>
  </si>
  <si>
    <t xml:space="preserve">Atbalsta sniegšana publiskajiem pasūtītājiem karteļa vienošanās rezultātā nodarīto zaudējumu atgūšanā </t>
  </si>
  <si>
    <t>306 829</t>
  </si>
  <si>
    <t>īstenojot jauno funkciju, KP sniegs konsultācijas publiskajiem pasūtītājiem zaudējumu novērtēšanas aprēķinos un aprēķināšanas metodes izvēlē (teorētiskas pieejas konsultēšana), kā arī nodrošina atbalsu radīto zaudējumu aprēķināšanā publiskajam pasūtītājam prasības pieteikuma iesniegšanai tiesā (kalkulācija), iepriekš minētās funkcijas nošķirot no administratīvā procesa ietvaros veiktās konkurences tiesību pārkāpumu izmeklēšanas. Jaunās funkcijas īstenošanai nepieciešama 6 amata vietu izveide un papildus finansējums atlīdzībai un darbības nodrošināšanai (komandējumi, apmācības, materiāli tehniskais nodrošinājums)</t>
  </si>
  <si>
    <t>12_01_P</t>
  </si>
  <si>
    <t>Finanšu instruments - aizdevumi investīciju projektiem ar kapitāla atlaidi</t>
  </si>
  <si>
    <t>EM ?</t>
  </si>
  <si>
    <t>Nav nolasāms, kam tieši domāts</t>
  </si>
  <si>
    <t>12_04_P</t>
  </si>
  <si>
    <t>Datu analītikas kompetenču centra izveide mērķtiecīgi attīstot digitālos risinājumus statistikas nodrošināšanas procesos administratīvā sloga mazināšanai un  ES Regulu izpildei</t>
  </si>
  <si>
    <t>CSP</t>
  </si>
  <si>
    <t>12_05_P</t>
  </si>
  <si>
    <r>
      <t>Inovāciju fonds (papildu finansējums ilgtermiņa valsts pētījumu programmu īstenošanai). (</t>
    </r>
    <r>
      <rPr>
        <i/>
        <sz val="11"/>
        <color theme="1"/>
        <rFont val="Times New Roman"/>
        <family val="1"/>
        <charset val="186"/>
      </rPr>
      <t>Palielināt finansējumu agrīnas stadijas komerciālas ievirzes ilgtermiņa pētniecības projektu īstenošanai ar MK 26.04.2022. rīkojumu Nr.285 apstiprinātās valsts pētījumu programmas "Inovāciju fonds – nozaru pētījumu programma" īstenošanai)</t>
    </r>
  </si>
  <si>
    <t>12_06_P</t>
  </si>
  <si>
    <t>Latvijas pakalpojumu eksporta, investīciju piesaistes, tūrisma konkurētspējas un valsts ekonomiskā tēla veicināšana</t>
  </si>
  <si>
    <t>12_10_P</t>
  </si>
  <si>
    <t>Patērētāju tiesību aizsardzības centra Digitālā  pakalpojumu akta koordinatora un kompetentās iestādes Latvijā funkciju izpildes nodrošināšana</t>
  </si>
  <si>
    <t>PTAC</t>
  </si>
  <si>
    <t xml:space="preserve"> Ar 2024.gadu jāievieš jauna funkcija kā Digitālā pakalpojumu akta koordinatoram un kompetentajai iestādei Latvijā. Atlīdzībai Digitālā pakalpojumu akta ieviešanai (11 darbiniekiem)</t>
  </si>
  <si>
    <t>12_12_P</t>
  </si>
  <si>
    <t>Patērētāju tiesību aizsardzības centra administratīvās kapacitātes stiprināšana, īpaši ekodizaina, digitālo tirgu un jauno tehnoloģiju uzraudzības nodrošināšanai un patērētāju kolektīvo interešu aizstāvībai</t>
  </si>
  <si>
    <t xml:space="preserve"> PTAC darbinieku kvalifikācijas un atlīdzības paaugstināšana (110 darbinieki) un atlīdzībai Piekļūstamības noteikumu ieviešanai (2 darbinieki). Atalgojuma paaugstināšana  un amatu pārskatīšana, lai nodrošinātu atbilstošas kvalifikācijas ekspertu noturēšanu un piesaisti, ņemot vērā pēdējā laika izmaiņas produktu piedāvājumā (jaunās tehnoloģijas, gudrās preces, mākslīgais intelekts, ekodizaina prasības, produktu remontējamība), produktu iegādes veidos un tīklos (sociālie tīkli, platformas, pārrobežu, tai skaitā trešo valstu tirdzniecība).</t>
  </si>
  <si>
    <t>12_17_P</t>
  </si>
  <si>
    <t>Inovatīvas uzņēmējdarbības veicināšana</t>
  </si>
  <si>
    <t>LIAA</t>
  </si>
  <si>
    <t>JDAL atbalsta administrēšanai nepieciešamas 1 jauna darba vieta un attiecīgs finansējums (49 114 EUR 2024.gadā,  52 220 EUR 2025.gadā,  56 826 EUR 2026.gadā un turpmāk ik gadu  56 826 EUR). Priekšlikums paredz nepieciešamo finansējumu LIAA veikt Jaunuzņēmumu atbalsta likumā noteiktos uzdevumu turpināšanai - nodrošināt   Jaunuzņēmumu darbības atbalsta likuma  6.pantā noteiktās atbalsta programmas fiksētā maksājuma veikšanai un 8.pantā ar atbalsta programmu saistītā iedzīvotāju ienākuma nodokļa atvieglojuma piešķiršanu;        Ieguldījumi dziļo tehnoloģiju jaunuzņēmumos (3 milj. EUR) un atbalsta administrēšanai nepieciešamas 3 jaunas darba vietas (138 828 EUR 2024.gadā,  148 340 EUR 2025.gadā,  158 720 EUR 2026.gadā un turpmāk ik gadu 158 720 EUR). LIAA, lai nodrošinātu izvirzīto mērķu sasniegšanu papildus ir nepieciešams izveidot trīs Vecāko projektu vadītāju amata vietas, kas nodrošinās atbalsta sniegšanu mērķu sasniegšanai un dziļo tehnoloģiju uzņēmumiem nepieciešamo specifisko atbalstu - konsultācijas un mentoringu.</t>
  </si>
  <si>
    <t>12_18_P</t>
  </si>
  <si>
    <t>Valsts platformas biznesa attīstībai www.business.gov.lv attīstīšana un uzturēšana</t>
  </si>
  <si>
    <t>Lai īstenotu uzņēmēju sadaļas pakāpenisku pārņemšanu no latvija.gov.lv un dzīves situāciju pielāgošanu uz klientu orientētā veidā un to attīstīšanu atbilstoši mūsdienu IKT un lietojamības prasībām un uzņēmēju biznesa vajadzībām, kas tiktu īstenota  uz  LIAA ieviestās platformas www.business.gov.lv, 2024.-2026. gadā papildus nepieciešams finansējums esošās platformas uzturēšanai  un tālākai attīstībai, un nepieciešams izveidot 4 amata vietas LIAA kapacitātes stiprināšanai:</t>
  </si>
  <si>
    <t>12_19_P</t>
  </si>
  <si>
    <t>Latvijas Ārējo ekonomisko pārstāvniecību tīkla attīstība</t>
  </si>
  <si>
    <t>Piešķirot papildus finansējumu jaunu pārstāvniecību atvēršanai, tiks kāpināta  LIAA kapacitāte, nodrošinot vēl plašāku valstu tvērumu, Latvijas ekonomisko interešu pārstāvībai, jaunu biznesa partneru atrašanai un jaunu tehnoloģiju ietilpīgu projektu identificēšanai un sadarbību uzsākšanai. jāstiprina arī LIAA kapacitāte, palielinot darbinieku skaitu  LIAA Ārējās tirdzniecības veicināšanas departamentā, izveidojot 4 jaunas vecāko projektu vadītāju amata vietas. Papildus jāparedz budžeta finansējums 2 LIAA pārstāvniecību finanšu koordinatoru amata vietu apmaksai,  kuras tika finansētas no Starptautiskās konkurētspējas veicināšanas projekta (SKV).</t>
  </si>
  <si>
    <t>12_21_P</t>
  </si>
  <si>
    <t>Vienas pieturas aģentūras funkciju nodrošināšana nulles emisiju investīciju projektu, kritisko izejvielu jautājumu, kā arī pusvadītāju tehnoloģiju apkalpošanai</t>
  </si>
  <si>
    <t>KM</t>
  </si>
  <si>
    <t>22_01_P</t>
  </si>
  <si>
    <t>Kultūras nozares cilvēkresursu kapacitātes palielināšana</t>
  </si>
  <si>
    <t>Kapsab., u.c.</t>
  </si>
  <si>
    <t xml:space="preserve"> Prioritārais pasākums paredz palielināt kultūras nozarē nodarbināto vidējo atalgojumu. Konkurētspējīgāka atalgojuma nodrošināšana mākslu un kultūras augstskolu neakadēmiskajam personālam, UNESCO LNK, Kultūras ministrijas kapitālsabiedrībās, kā arī Dziesmu un deju svētku kolektīvu vadītāju atalgojuma reforma sekmēs Latvijas kultūras kapitāla saglabāšanas ilgtspēju un attīstību.</t>
  </si>
  <si>
    <t>22_04_P</t>
  </si>
  <si>
    <t>Kultūras piedāvājuma pieejamība</t>
  </si>
  <si>
    <t>22_05_P</t>
  </si>
  <si>
    <t>Kultūras mantojuma ilgtspēja</t>
  </si>
  <si>
    <t>22_06_P</t>
  </si>
  <si>
    <t xml:space="preserve">Valsts līdzdalība Eiropas kultūras galvaspilsētas 2027 projekta sagatavošanā un īstenošanā </t>
  </si>
  <si>
    <t>22_07_P</t>
  </si>
  <si>
    <t>Dziesmu un deju svētku nodrošināšana vienā instiutūcijā</t>
  </si>
  <si>
    <t>LNKC?</t>
  </si>
  <si>
    <t>22_08_P</t>
  </si>
  <si>
    <t>Kultūra kā Latvijas attīstības dzinējspēks</t>
  </si>
  <si>
    <t>22_09_P</t>
  </si>
  <si>
    <t>Latviešu valodas stiprināšana caur lasītprasmi</t>
  </si>
  <si>
    <t>22_10_P</t>
  </si>
  <si>
    <t>Kultūrizglitības cilvēkresursu kapacitātes palielināšana un pakalpojumu attīstība</t>
  </si>
  <si>
    <t>Mākslas skolas</t>
  </si>
  <si>
    <t xml:space="preserve">Stiprināt profesionālo vidējo izglītību, augstāko izglītību un pētniecību, kā arī nodrošināt profesionālās pilnveides, kvalifikācijas iegūšanas un tālākizglītības iespējas kultūras un radošajās nozarēs nodarbinātajiem un sniegt ieguldījumu vispārējās izglītības procesā kultūras izpratnes un pašizpausmes mākslā attīstīšanai. </t>
  </si>
  <si>
    <t>2) Mākslu izglītības komeptences centru (turpmāk - MIKC) piemaksu nodrošināšana mākslu profesionālās vidējās izglītības iestādēs  - no 01.08.2023. reorganizācijas ceļā izveidotajai izglītības iestādei MIKC "Latgales Mūzikas un mākslas vidusskola" (MIKC statuss no 01.08.2023.) kā arī MIKC Valmieras Dizaina un mākslas vidusskolai (MIKC statuss no 01.09.2023.) un MIKC "Daugavpils Mākslu vidusskola "Saules skola""  un MIKC Valmieras Dizaina un mākslas vidusskola faktiskajam audzēkņu skaita pieagumam,.  Papildus nepieciešamais finansējums  2024,gadā 798 550 euro (t.sk., atlīdzībai 148 687 euro), 2025.gadā  1 213 881 euro (t.sk., atlīdzībai 166 909 euro), 2026,gadā  un  turpmākajos gados 1 557 108 euro ik gadu  (t.sk., atlīdzībai 181 049 euro);</t>
  </si>
  <si>
    <t>IZM</t>
  </si>
  <si>
    <t>15_1_P</t>
  </si>
  <si>
    <t>Pāreja uz mācībām latviešu valodā un atbalsta pasākumi un resursi latviešu valodas apguvei, pilnveidei un lietojuma vides paplašināšanai, kā arī latviešu valodas kvalitātes sekmēšanai (vienota un iekļaujoša skola)</t>
  </si>
  <si>
    <t>Skolas</t>
  </si>
  <si>
    <t>15_2_P</t>
  </si>
  <si>
    <t>Digitālo mācību līdzekļu izstrāde, atbilstoši valsts pamatizglītības un vispārtējās izglītības standartos noteiktajiem sasniedzamajiem rezultātiem, mācību līdzekļu iegāde un valsts izglītības informācijas sistēmas un izglītības digitalizācijas rīku un e-mācību risinājumu uzturēšana un pilnveide</t>
  </si>
  <si>
    <t>15_4_P</t>
  </si>
  <si>
    <t>Finansējuma pieaugums fundamentālo un lietišķo pētījumu programmas īstenošanai</t>
  </si>
  <si>
    <t>15_5_P</t>
  </si>
  <si>
    <t>Augstākā izglītība: izcilības iniciatīvas TOP 500 sasniegšanai, padomju darbības nodrošinājums, konkurētspējīga atlīdzība akadēmiskajam personālam, jauna doktorantūras modeļa ieviešana</t>
  </si>
  <si>
    <t>Augstskolas</t>
  </si>
  <si>
    <t>Jauns akadēmiskās karjeras modelis, finansējums akad. personāla konkurētspējīgai atlīdzībai saskaņā ar IAP</t>
  </si>
  <si>
    <t>15_11_P</t>
  </si>
  <si>
    <t>Konvencijā, ar ko nosaka Eiropas skolu statūtus, paredzēto Latvijas saistību izpildes nodrošināšana</t>
  </si>
  <si>
    <t>15_13_P</t>
  </si>
  <si>
    <t>Valsts un pašvaldību institūciju amatpersonu un darbinieku atlīdzības likuma izpildei</t>
  </si>
  <si>
    <t>15_15_P</t>
  </si>
  <si>
    <t>Administratīvās kapacitātes stiprināšanai sportā valsts sporta budžeta līdzekļu administrēšanas reformas īstenošanai.</t>
  </si>
  <si>
    <t>Nodrošināt, ka Latvijā atzītās sporta federācijas valsts budžeta finansējumu saņem no  Izglītības un zinātnes ministrijas.Lai nodrošinātu finanšu administrēšanas kapacitātes stiprināšanu, nepieciešams finansējums darbinieku algām. Nodaļas vadītājs 12.mēnešalgu grupā nosakāms atalgojums 3292 EUR x VSOAI (23.59%) X 14 = 56 960 EUR un darbinieku atalgojums 11.mēnešalgu grupā nosakāms atalgojums 2645 EUR  apmērā x 4 vecākā eksperti x 2645 EUR x VSOAI (23,59 %) x 14= 183 062 EUR .</t>
  </si>
  <si>
    <t>15_16_P</t>
  </si>
  <si>
    <t>Darba ar jaunatni ekosistēmas attīstīšana</t>
  </si>
  <si>
    <t>15_18_P</t>
  </si>
  <si>
    <t>Rīgas Eiropas skolas izveide un darbības nodrošināšana</t>
  </si>
  <si>
    <t>15_19_P</t>
  </si>
  <si>
    <t>Baltijas Jūras reģiona valstu, Ukrainas un Amerikas Savienoto valstu sadarbības iniciatīva pētniecībā</t>
  </si>
  <si>
    <t>LZP</t>
  </si>
  <si>
    <t>15_21_P</t>
  </si>
  <si>
    <t xml:space="preserve">Izglītības un zinātnes ministrijas ēkas Vaļņu ielā 2, Rīgā kritiskā tehniskā stāvokļa novēršanas pasākumi </t>
  </si>
  <si>
    <t>15_22_P</t>
  </si>
  <si>
    <t>Profesijas standartā iekļauto profesionālo kvalifkācijas prasību izstrādes nodrošināšana</t>
  </si>
  <si>
    <t>15_25_P</t>
  </si>
  <si>
    <t>Valsts finansēto vietu skaita palielināšana profesionālās izglītības programmās</t>
  </si>
  <si>
    <t>15_33_P</t>
  </si>
  <si>
    <t>Latvijas skolu jaunatnes un studentu dziesmu un deju svētku tradīcija</t>
  </si>
  <si>
    <t xml:space="preserve">Bērnu un jauniešu līdzdalība Dziesmu un deju svētku tradīcijas saglabāšanā, rīkojot XIII Latvijas skolu jaunatnes dziesmu un deju svētkus un nodrošinot tradīcijas ilgtspēju un 20.Baltijas valstu studentu dziesmu un deju svētkus Latvijā. Saskaņā ar Dziesmu un deju svētku likumu, ņemot vērā Dziesmu un deju svētku cikliskumu un periodiskumu, lai nodrošinātu nākamo svētku sagatavošanu, jānodrošina ikgadējie, radošie konkursi, gan repertuāra sagatavošana, gan ikgadējā pedagogu profesionālās kompetences pilnveidē, piem., 2024.gadā lielākie starpsvētku pasākumi , kā arī visu XIII Latvijas skolu jaunatnes dziesmu un deju svētku sagatavošanas programmu modelēšanas koncerti, repertuāru apguves skates un semināri (nepieciešamais finansējums  atlīdzībai 438 850 euro - mākslinieciskajam, radošajam un tehniskajam personālam. </t>
  </si>
  <si>
    <t>15_01_H</t>
  </si>
  <si>
    <t>Pedagogu zemākā vienas stundas likmes vispārējā, profesionālajā, tai skaitā, profesionālajā ievirzē, kā arī interešu izglītībā pieaugums, sākot ar 2024. gada 1. janvāri līdz 2025. gada 31. decembrim</t>
  </si>
  <si>
    <t>Pedagogi</t>
  </si>
  <si>
    <t>Pedagogu zemākās mēneša darba algas pieauguma nodrošināšana, atbilstoši IAP 2021.-2027.gadam un MK 18.04.2023 rīkojumam Nr. 226 "Par pedagogu zemākās darba samaksas likmes pieauguma grafiku laikposmam no 01.09.2023. līdz 31.12.2025.".Papildu finansējums Grafika izpildei 2024. gadam - 85 837 727 eiro, 2025. gadam un turpmāk - 155 477 055 eiro.
Ņemot vērā 2023. gada 29.jūnija Satversmes tiesas spriedumu par pirmsskolas izglītības pedagogu zemākās darba algas vienas stundas likmes izlīdzināšanu ar sākumskolas, un vidējās izglītības pedagogu zemāko darba algas vienas stundas likmi no 2024. gada 1. janvāra, papildu nepieciešamais finansējums 2024. gadam - 90 398 896 eiro, 2025. gadam un turpmāk - 155 477 055 eiro.
Papildu finansējuma pieprasījums norādīts bez finansējuma pedagogu zemākās mēneša darba algas likmes pieaugumam Augstākajā izglītībā.</t>
  </si>
  <si>
    <t>15_02_H</t>
  </si>
  <si>
    <t>Akadēmiskā personāla atlīdzības grafika izpilde</t>
  </si>
  <si>
    <t>augstskolas</t>
  </si>
  <si>
    <t xml:space="preserve">Nodrošināt konkurētspējīgo atlīdzību akadēmiskajam personālam. Nepieciešamais finansējums aprēķināts, izmantojot studiju vietas bāzes izmaksu pieaugumu atbilstoši zemāko mēneša darba algas likmju izmaiņām grafikā (saskaņā ar MK Not. 994 "Kārtība, kādā tiek finansētas valsts augstskolas un koledžas", izņemot LM un IeM padotības koledžām, kurām papildus nepieciešamo finansējumu aprēķina, ņemot vērā faktiskās akadēmiskā personāla darba algas likmes attiecīgajās koledžās).         </t>
  </si>
  <si>
    <t>KOPĀ</t>
  </si>
  <si>
    <t>n/a</t>
  </si>
  <si>
    <t>N/A</t>
  </si>
  <si>
    <t xml:space="preserve">skalas min/max </t>
  </si>
  <si>
    <t xml:space="preserve">KM </t>
  </si>
  <si>
    <t>LNKC</t>
  </si>
  <si>
    <t xml:space="preserve">EM </t>
  </si>
  <si>
    <t xml:space="preserve">vesel. apdr. </t>
  </si>
  <si>
    <t xml:space="preserve">eksperti LM + VBTAI </t>
  </si>
  <si>
    <t>t.sk.resori, kuri paši prasa papildus finansējumu atalgojumam AL ieviešanai</t>
  </si>
  <si>
    <t xml:space="preserve">1. VK Valsts pārvaldes politikas departaments (VPPD), saņemot ministriju un citu centrālo iestāžu prioritāro pasākumu kartiņas, tās uzglabā VPPD koplietošanas diska mapē “Koordep” ͢   “Atlīdzības politika” ͢ “PP_2024_2026”. </t>
  </si>
  <si>
    <t xml:space="preserve">4. VPPD vērtē ministriju iesniegtos PP, bet vienlaikus arī izsaka viedokli par neatkarīgo iestāžu (Augstākās tiesas, Satversmes tiesas, Valsts kontroles, Tiesībsarga biroja, Centrālās vēlēšanu komisijas, Valsts prezidenta kancelejas, Ģenerālprokuratūras, Sabiedrisko pakalpojumu regulēšanas komisijas, Nacionālas plašsaziņas līdzekļu padomes) iesniegtajiem PP. </t>
  </si>
  <si>
    <t xml:space="preserve">5. Vērtēšana tiek veikta pēc šādiem kritērijiem:   </t>
  </si>
  <si>
    <t>Nodrošina atlīdzības izlīdzināšanu, kas vērsta uz kopējo vienlīdzību, virzoties uz skalas viduspunktu (piedāvājums ir zem skalas viduspunkta)</t>
  </si>
  <si>
    <t xml:space="preserve">Neatbalstāms : piemēro jaunu amata vietu izveidei, mēnešalgu noteikšanai pēc skalas maksimālā apmēra </t>
  </si>
  <si>
    <t>Īpaši neatbalstāms / noraidāms : vērtējumu piemēro situācijā, kad jaunas amata vietas tiek prasītas PP, bet iepriekš tās neprasa, virzot normatīvos aktus</t>
  </si>
  <si>
    <t>Apkopojums un vērtējums par iesniegtajiem PP - atlīdzība un jaunās amata vietas</t>
  </si>
  <si>
    <t>8. pielikums informatīvajam ziņojumam “Par ministriju un citu centrālo valsts iestāžu 
prioritārajiem pasākumiem 2024., 2025. un 2026. gadam”</t>
  </si>
  <si>
    <t>Iestāde (ja identificējams)</t>
  </si>
  <si>
    <t>#</t>
  </si>
  <si>
    <t>Resori, kuri pieprasa papildus finansējumu atalgojumam resoros, lai sasniegtu skalas vidusp., min vai % pret vidusp.</t>
  </si>
  <si>
    <t xml:space="preserve">Vērtējums </t>
  </si>
  <si>
    <r>
      <t xml:space="preserve">papildu finansējuma piešķiršanu Tiesībsarga birojam atlīdzībai 2024.gadam </t>
    </r>
    <r>
      <rPr>
        <b/>
        <sz val="10"/>
        <color theme="1"/>
        <rFont val="Times New Roman"/>
        <family val="1"/>
        <charset val="186"/>
      </rPr>
      <t xml:space="preserve">352 505 </t>
    </r>
    <r>
      <rPr>
        <sz val="10"/>
        <color theme="1"/>
        <rFont val="Times New Roman"/>
        <family val="1"/>
        <charset val="186"/>
      </rPr>
      <t xml:space="preserve"> EUR apmērā ar samērīgu  indeksāciju turpmākajos gados. Darba samaksas indekss: 2024 - 1,1, 2025 - 1,2, bet 2026- 1,3. </t>
    </r>
  </si>
  <si>
    <r>
      <t xml:space="preserve">Finansējuma piešķiršanas gadījumā statistikas vākšanas, apstrādes un analīzes procesi tiks modernizēti, izmantojot mūdienīgus digitālos risinājumus, mazinot administratīvo slogu respondentiem un piedāvājot ērtus risinājumus datu lietotājiem. Datu analītikas kompetenču centrs būs stabils un spēcīgs atbalsts ilgtspējīgu lēmumu pieņemšanā. </t>
    </r>
    <r>
      <rPr>
        <sz val="10"/>
        <color rgb="FFFF0000"/>
        <rFont val="Times New Roman"/>
        <family val="1"/>
        <charset val="186"/>
      </rPr>
      <t>Nav detalizēts aprēķins 10 av.</t>
    </r>
  </si>
  <si>
    <r>
      <t xml:space="preserve"> Papildu finansējums radīs iespēju panākt uzsākto pētījumu turpināšanu augstākos tehnoloģiju gatavības līmeņos vai jaunu pētījumu uzsākšanu RIS3 jomās (1) "Biomedicīna, medicīnas tehnoloģijas, farmācija" un (2) "Fotonika un viedie materiāli, tehnoloģijas un inženiersistēmas", kā arī vērtējot iespēju atbalstīt jaunu ilgtermiņa, misijas orientētu pētījumu virzienu kādā no citām RIS3 jomām: (1) Zināšanu ietilpīga bioekonomika; (2) Viedā enerģētika un mobilitāte; (3) Informācijas un komunikācijas tehnoloģijas. Inovāciju fonds nodrošina zinātniskās kapacitātes pieaugumu RIS3 jomās, lai spētu nodrošināt plānoto pētniecības un attīstības (P&amp;A) pakalpojumu pieprasījumu, kā arī nodrošina pētniecības ilgtermiņa (7-10 gadi) pieeju, lai veiktu pētniecību, kuras rezultāti nav sasniedzami īstermiņā. Atbalsts Inovācju fondam sniedz ieguldījumu dažādos politikas plānošanas dokumentos noteikto mērķi par kopējo un publisko izdevumu palielināšanu P&amp;A. </t>
    </r>
    <r>
      <rPr>
        <sz val="10"/>
        <color rgb="FFFF0000"/>
        <rFont val="Times New Roman"/>
        <family val="1"/>
        <charset val="186"/>
      </rPr>
      <t>Nav detalizēts aprēķins kam tieši domāts finansējums.</t>
    </r>
  </si>
  <si>
    <r>
      <t xml:space="preserve">Finansējums Latvijas uzņēmēju eksportspējas stiprināšanai, ieviešot valsts ekonomisko tēlu piešķirts atbilstoši MK 22.09.2020 sēdes protokola Nr.55 38.§ 11.5. punktam programmā 28.00.00 laika periodā 2021.-2023.gadam 4 071 878 EUR. </t>
    </r>
    <r>
      <rPr>
        <sz val="10"/>
        <color rgb="FFFF0000"/>
        <rFont val="Times New Roman"/>
        <family val="1"/>
        <charset val="186"/>
      </rPr>
      <t>Aktivitāšu īstenošanai turpmāk nepieciešama atlīdzība valsts ekonomiskā tēla ieviešanai  7 amata vietām</t>
    </r>
    <r>
      <rPr>
        <sz val="10"/>
        <color theme="1"/>
        <rFont val="Times New Roman"/>
        <family val="1"/>
        <charset val="186"/>
      </rPr>
      <t xml:space="preserve"> (5 vecākie projektu vadītāji, 1 diasporas koordinators un 1 nodaļas vadītājs), t.i., 10.mēnešalgu grupa - 5 amata vietas,  11.mēnešalgu grupa - 2 amata vietas. </t>
    </r>
    <r>
      <rPr>
        <sz val="10"/>
        <color rgb="FFFF0000"/>
        <rFont val="Times New Roman"/>
        <family val="1"/>
        <charset val="186"/>
      </rPr>
      <t>Tūrisma aktivitāšu īstenošanai nepieciešama atlīdzība 14 vecākiem projektu vadītājiem</t>
    </r>
    <r>
      <rPr>
        <sz val="10"/>
        <color theme="1"/>
        <rFont val="Times New Roman"/>
        <family val="1"/>
        <charset val="186"/>
      </rPr>
      <t xml:space="preserve"> (10.mēnešalgu grupa) un nodaļas vadītājam (11.mēnešalgu grupa) un pasākumu atbalsta programmā trīs vecākiem projektu vadītājiem (10 mēnešalgu grupa).  Aprēķinātā atlīdzība 10.mēnešalgu grupas 1 amata vietai (alga bruto 1999 eur)- 2024.gadā - 34707 EUR, 2025.gadā - 37137 EUR, 2026.gadā - 39736 EUR. 11.mēnešalgu grupa (alga bruto 2496 EUR) atlīdzība 1 amata vietai - 2024.gadā - 43153 EUR, 2025.gadā - 46123 EUR, 2026.gadā - 49351 EUR. </t>
    </r>
    <r>
      <rPr>
        <b/>
        <sz val="10"/>
        <color rgb="FFFF0000"/>
        <rFont val="Times New Roman"/>
        <family val="1"/>
        <charset val="186"/>
      </rPr>
      <t xml:space="preserve">Jaunas amata vietas nav plānots veidot, tiks izmantotas ERAF projekta “Starptautiskās konkurētspējas veicināšana tūrismā” un citu īstenoto ERAF projektu finansētās amata vietas un Latvijas tēla veidošanai piešķirtās 5 amata vietas, kam finansējums beidzas 2023.gadā. </t>
    </r>
  </si>
  <si>
    <r>
      <t xml:space="preserve">VPA  funkciju īstenošanai Latvijas Investīciju un attīstības </t>
    </r>
    <r>
      <rPr>
        <b/>
        <sz val="10"/>
        <color rgb="FFFF0000"/>
        <rFont val="Times New Roman"/>
        <family val="1"/>
        <charset val="186"/>
      </rPr>
      <t>aģentūrā paredzama trīs jaunu amata vietu izveide.</t>
    </r>
    <r>
      <rPr>
        <sz val="10"/>
        <color theme="1"/>
        <rFont val="Times New Roman"/>
        <family val="1"/>
        <charset val="186"/>
      </rPr>
      <t xml:space="preserve"> Trīs jaunu amata vietu nodrošināšanai ikgadējā ietekme uz valsts budžetu veidotu 150 000,00 EUR,  </t>
    </r>
    <r>
      <rPr>
        <sz val="10"/>
        <color rgb="FFFF0000"/>
        <rFont val="Times New Roman"/>
        <family val="1"/>
        <charset val="186"/>
      </rPr>
      <t>(tabulā nav norādītas)</t>
    </r>
    <r>
      <rPr>
        <sz val="10"/>
        <color theme="1"/>
        <rFont val="Times New Roman"/>
        <family val="1"/>
        <charset val="186"/>
      </rPr>
      <t>, ar nolūku (a) nodrošināt VPA funkcijas  neto nulles emisiju industrijas vajadzībām; (b) nodrošināt VPA funkcijas CRMA jomā; (c)  īsetnot funkcijas, kas saistītas ar pusvadītāju industrijas kartēšanu, uzraudzību, brīdināšanu, preventīvu rīcību un reaģēšanu krīzes situācijās.
Papildus kā vienota kontaktpunkta nodrošināšanai ir nepieciešama Valsts platformas biznesa attīstībai www.business.gov.lv tālāka uzturēšana un attīstība, kas saistītas ar funkcionalitātes uzturēšanu, pilnveidošanu un attīstību, ts.sk. integrāciju ar citām informācijas sistēmām (iekšējām un ārējām).</t>
    </r>
  </si>
  <si>
    <r>
      <t xml:space="preserve">Mērķis: Atbalsts dažādu kultūras jomu iniciatīvu īstenošanai nolūkā nodrošināt kvalitatīvu, konkurētspējīgu un ilgtspējīgu kultūras piedāvājumu plašai sabiedrībai. </t>
    </r>
    <r>
      <rPr>
        <sz val="10"/>
        <color rgb="FFFF0000"/>
        <rFont val="Times New Roman"/>
        <family val="1"/>
        <charset val="186"/>
      </rPr>
      <t>No kurienes cipar algām nav saprotams.</t>
    </r>
  </si>
  <si>
    <r>
      <t xml:space="preserve">Nodrošināt materiālā un nemateriālā kultūras mantojuma saglabāšanu un tā potenciāla  ilgtspējīgu izmantošanu sabiedrības dzīves kvalitātes veicināšanai, kā arī stiprināt kultūras mantojuma institūciju darbu un to pakalpojumu attīstību. papildus darbinieku piesaistei ik gadu 72 661 euro. </t>
    </r>
    <r>
      <rPr>
        <sz val="10"/>
        <color rgb="FFFF0000"/>
        <rFont val="Times New Roman"/>
        <family val="1"/>
        <charset val="186"/>
      </rPr>
      <t>No kurienes cipar algām nav saprotams.</t>
    </r>
    <r>
      <rPr>
        <sz val="10"/>
        <color theme="1"/>
        <rFont val="Times New Roman"/>
        <family val="1"/>
        <charset val="186"/>
      </rPr>
      <t xml:space="preserve"> Papildus darbinieku piesaiste, bet bez jaunām amata vietām?? </t>
    </r>
  </si>
  <si>
    <r>
      <t xml:space="preserve">2027.gada Eiropas kultūras galvaspilsētas nosaukumu Latvijā piešķirt Liepājai. Programmā iekļautas konferences, diskusijas, festivāli, notikumi, nodarbību cikli, radošās rezidences, projektu konkursi, koncerti, izrādes, māksla publiskā telpā, lasījumi, pārgājieni, inscenēti piedzīvojumi dabā, izstādes un notikumi jaunās kultūrvietās, degradētās teritorijās un citi pasākumi </t>
    </r>
    <r>
      <rPr>
        <sz val="10"/>
        <color rgb="FFFF0000"/>
        <rFont val="Times New Roman"/>
        <family val="1"/>
        <charset val="186"/>
      </rPr>
      <t>No kurienes cipar algām nav saprotams.</t>
    </r>
  </si>
  <si>
    <r>
      <t xml:space="preserve">XIII Latvijas skolu jaunatnes dziesmu un deju svētku mākslinieciskā programmas sagatavošana un norise. No VISC pārceļamo darbinieku mēnešalgu grupu pielīdzināšanai ar LNKC darbiniekiem noteiktajām no 2024.gada papildus nepieciešami  22 753 euro. Dziesmu un deju svētku organizēšanas nodaļas izveide 2024.gadā 442 883 euro </t>
    </r>
    <r>
      <rPr>
        <b/>
        <sz val="10"/>
        <color theme="1"/>
        <rFont val="Times New Roman"/>
        <family val="1"/>
        <charset val="186"/>
      </rPr>
      <t>(8 jaunu amata vietu</t>
    </r>
    <r>
      <rPr>
        <sz val="10"/>
        <color theme="1"/>
        <rFont val="Times New Roman"/>
        <family val="1"/>
        <charset val="186"/>
      </rPr>
      <t xml:space="preserve"> atalgojums gadā 275 503 euro; virsvadītāju un virsdiriģentu atlīdzības izlīdzināšana 93 000 euro;</t>
    </r>
  </si>
  <si>
    <r>
      <t xml:space="preserve">Pasākuma ietvaros tiks veicināta nacionālā kino attīstība un starptautiskā sadarbība, paredzot vēsturisku filmu atbalsta programmas, Bērnu un jauniešu auditorijai domātas atbalsta programmas, daudzsēriju filmu atbalsta programmas, Ukrainas filmu industrijas atbalsts, kā arī Latvijas dalība starptautisku kopražojuma seriālu veidošanā; ar nozīmīgu starptautisku izstāžu palīdzību tiks stiprināts Latvijas tēls un vienlaikus iedzīvotāju pašapziņa un savas vērtības apzināšanās. </t>
    </r>
    <r>
      <rPr>
        <b/>
        <sz val="10"/>
        <rFont val="Times New Roman"/>
        <family val="1"/>
        <charset val="186"/>
      </rPr>
      <t xml:space="preserve">Papildus štata vietas nodrošināšanai </t>
    </r>
    <r>
      <rPr>
        <sz val="10"/>
        <color theme="1"/>
        <rFont val="Times New Roman"/>
        <family val="1"/>
        <charset val="186"/>
      </rPr>
      <t xml:space="preserve">2024.gadā un turpmāk ik gadu 20 028 euro. Papildus štata vieta - 8.algu grupa - vecākais speciālists,  kura uzdevumos ietilpst finansēto projektu uzraudzība no līgumu slēgšanas līdz gala aktam, par visu saistību izpildi. </t>
    </r>
  </si>
  <si>
    <r>
      <t>Nodrošināt grāmatu pieejamību bibliotēkās visā Latvijā, veicinot interesi par grāmatu lasīšanu, informācijas un zināšanu apriti Latvijas sabiedrībā, kā arī sniedzot valsts atbalstu grāmatniecības nozarei kvaltatīvas. Nodrošināt kultūras norišu daudzpusīgu analīzi un atspoguļošanu kultūras medijos, kas pieejami internetā vai tiek izdoti vismaz reizi nedēļā. Nodrošināt Latvijas  literārās tradīcijas turpināšanos, izglītojot jaunos literātus.</t>
    </r>
    <r>
      <rPr>
        <sz val="10"/>
        <color rgb="FFFF0000"/>
        <rFont val="Times New Roman"/>
        <family val="1"/>
        <charset val="186"/>
      </rPr>
      <t>No kurienes cipar algām nav saprotams.</t>
    </r>
  </si>
  <si>
    <r>
      <t>Papildu finansējums nepieciešams pedagogu darba samaksai, kuri īstenos izglītības programmas pakāpenisku pāreju uz mācībām tikai valsts valodā pirmsskolā un pamatizglītībā.</t>
    </r>
    <r>
      <rPr>
        <b/>
        <sz val="10"/>
        <color theme="1"/>
        <rFont val="Times New Roman"/>
        <family val="1"/>
        <charset val="186"/>
      </rPr>
      <t xml:space="preserve"> </t>
    </r>
    <r>
      <rPr>
        <sz val="10"/>
        <color theme="1"/>
        <rFont val="Times New Roman"/>
        <family val="1"/>
        <charset val="186"/>
      </rPr>
      <t>5) Īstenoto pasākumu administrēšanas nodrošināšana: grāmatvedība, juridiskais nodrošinājums - 2 darbinieki, katru gadu: grāmatvedis, atlīdzība - 5824 eiro; jurists, atlīdzība - 2118 eiro, valodas politikas vadība un organizācija, atlīdzība - 17476 eiro.       P</t>
    </r>
    <r>
      <rPr>
        <b/>
        <sz val="10"/>
        <color theme="1"/>
        <rFont val="Times New Roman"/>
        <family val="1"/>
        <charset val="186"/>
      </rPr>
      <t>asākums līdz 2027.gadam.</t>
    </r>
  </si>
  <si>
    <r>
      <t xml:space="preserve">(VIIS) pārveide par modulāru un lietotājiem draudzīgu informācijas sistēmu un izglītības digitalizācijas rīku un e-mācību risinājumu uzturēšana un pilnveide, kā arī bērnu un skolēnu snieguma monitoringa sistēmas ieviešana, ietverot arī veselībpratības monitoringu. Nodrošināt digitālo mācību līdzekļu un adaptīvās vērtēšanas sistēmas un satura izstrādi matemātikā, valsts pamatizglītības un vispārtējās izglītības standartos noteiktā satura īstenošanas nodrošināšanai, tai skaitā pārejai uz mācībām valsts valodā. Sekmēt un attīstīt  bērnu lasītprasmi un tekstpratību. </t>
    </r>
    <r>
      <rPr>
        <b/>
        <sz val="10"/>
        <color theme="1"/>
        <rFont val="Times New Roman"/>
        <family val="1"/>
        <charset val="186"/>
      </rPr>
      <t>pasākums līdz 2027.gadam.</t>
    </r>
    <r>
      <rPr>
        <sz val="10"/>
        <color theme="1"/>
        <rFont val="Times New Roman"/>
        <family val="1"/>
        <charset val="186"/>
      </rPr>
      <t xml:space="preserve"> </t>
    </r>
    <r>
      <rPr>
        <sz val="10"/>
        <color rgb="FFFF0000"/>
        <rFont val="Times New Roman"/>
        <family val="1"/>
        <charset val="186"/>
      </rPr>
      <t>No paskaidrojumiem man tik daudz amatu nesanāk.</t>
    </r>
  </si>
  <si>
    <r>
      <t xml:space="preserve">Papildu finansējums fundamentālo un lietišķo pētījumu projektiem, lai varētu finansēt vizmas 30% no virssliekšņa projektiem. Fundamentālo un lietišķo pētījumu projekti ir viens no konkursa kārtībā piešķiramā zinātnes finansējuma veidiem. Šo papildu finansējumu piešķirot, tiks nodrošināta zināšanu bāze un cilvēkkapitāls tautsaimniecības transformācijai uz augstāko pievienoto vērtību, augsto tehnoloģiju īpatsvara palielināšana Latvijas preču un pakalpojumu eksportā.Plānots īstenot līdz 100 jauniem projektiem katru gadu (kas ņemot vērā programmas izteikti lielo konkursu ir iespējams). Lai nodrošinātu virzību uz 0,5 % P&amp;A ieguldījumiem % no IKP, tajā skaitā nodrošinot valsts budžeta finansējuma pieaugumu atbilstoši ZDL par 0,15 % no IKP gadā - ir jānodrošina sabalansētība starp institucionālo (zinātnes bāzes finansējumu) un konkursa kārtībā iegūstamo finansējumu, kam ir jābūt līdzvērtīgiem. 30 milj. eiro gadā nodrošina šo nepieciešamo sabalansētību P&amp;A finansēšanas sistēmā, paralēli ar pārējām IZM valsts budžeta P&amp;A programmā. </t>
    </r>
    <r>
      <rPr>
        <sz val="10"/>
        <color rgb="FFFF0000"/>
        <rFont val="Times New Roman"/>
        <family val="1"/>
        <charset val="186"/>
      </rPr>
      <t>Aprēķinu algām nav.</t>
    </r>
  </si>
  <si>
    <r>
      <t xml:space="preserve"> 1) Latviešu valodas plūsmas tālākas attīstības nodrošināšana Eiropas skolā Brisele I;  2) Latvijas prezidentūras Eiropas skolās sagatavošana un nodrošināšana 2025./2026. mācību gadā;   3) Latvijas delegācijas Eiropas skolās kapacitātes stiprināšana, t.sk. Inspektoru padomē deleģēto Latvijas inspektoru darbības nodrošināšana Augstākās valdes noteiktajā apjomā.    </t>
    </r>
    <r>
      <rPr>
        <b/>
        <sz val="10"/>
        <color theme="1"/>
        <rFont val="Times New Roman"/>
        <family val="1"/>
        <charset val="186"/>
      </rPr>
      <t>Pasākums līdz 2027.gadam.</t>
    </r>
  </si>
  <si>
    <r>
      <t xml:space="preserve">Mērķis ir stiprināt Izglītības un zinātnes ministrijas attīstību, pilnveidojot ministrijas atalgojumu sistēmu, tādejādi piesaistot augsti kvalificētus un kompetentus darbiniekus. </t>
    </r>
    <r>
      <rPr>
        <b/>
        <sz val="10"/>
        <color theme="1"/>
        <rFont val="Times New Roman"/>
        <family val="1"/>
        <charset val="186"/>
      </rPr>
      <t>Lai sasniegtu vismaz piedāvāto viduspunkta</t>
    </r>
    <r>
      <rPr>
        <sz val="10"/>
        <color theme="1"/>
        <rFont val="Times New Roman"/>
        <family val="1"/>
        <charset val="186"/>
      </rPr>
      <t xml:space="preserve"> atlīdzību  Ministrijas un tā padotībā esošo iestāžu darbiniekiem nepieciešami papildu līdzekļi  2024. gadā 14 670 696 euro un turpmāk ik gadu 14 511 857  euro apmērā,</t>
    </r>
  </si>
  <si>
    <r>
      <t>Kvalitatīvas un ilgtspējīgas darba ar jaunatni sistēmas attīstība pašvaldībās. Veicināt jauniešu (13 - 25 g.) pilnvērtīgu un vispusīgu attīstību, iekļaušanos sabiedrībā un dzīves kvalitātes uzlabošanos, pilnveidojot darba ar jaunatni ekosistēmu.</t>
    </r>
    <r>
      <rPr>
        <sz val="10"/>
        <color rgb="FFFF0000"/>
        <rFont val="Times New Roman"/>
        <family val="1"/>
        <charset val="186"/>
      </rPr>
      <t xml:space="preserve"> Nav identificējams kam šī nauda atlīdzībai paredzēta, aprēķinu nav.</t>
    </r>
  </si>
  <si>
    <r>
      <t xml:space="preserve">Latvijā izveidot akreditētu Eiropas skolu kā IZM pārraudzībā esošu atvasinātu publisku personu, kas nodrošina Eiropas skolas izglītības programmas apguves iespējas bērniem no 4 gadu vecuma līdz vidusskolai (ieskaitot) vismaz divās ES valodu plūsmās.Mērķis ir nodrošināt uz Eiropu vērstas daudzvalodu izglītības pieejamību BEREC biroja Rīgā, kas šobrīd ir vienīgā Latvijā izvietotā ES aģentūra, nodarbināto bērniem, tādējādi radot ES aģentūrai labvēlīgu darbības vidi, kā arī nodrošināt priekšrocības Latvijai turpmākās sarunās par citu ES aģentūru iespējamu izvietošanu Rīgā un ārvalstu investuru piesaisti.Ņemot vērā jaunizveidojamās skolas statusu - atvasināta publiska persona, 2024.gadā nepieciešams </t>
    </r>
    <r>
      <rPr>
        <b/>
        <sz val="10"/>
        <color theme="1"/>
        <rFont val="Times New Roman"/>
        <family val="1"/>
        <charset val="186"/>
      </rPr>
      <t>Ministrijā izveidot divas papildu amata vietas uz nenoteiktu laiku,</t>
    </r>
    <r>
      <rPr>
        <sz val="10"/>
        <color theme="1"/>
        <rFont val="Times New Roman"/>
        <family val="1"/>
        <charset val="186"/>
      </rPr>
      <t xml:space="preserve"> kuri nodarbotos ar Skolas izveides procesa vadīšanu, koordinēšanu, uzraudzību un sadarbības nodrošināšanu ar Eiropas skolas Ģenerālsekretariātu. </t>
    </r>
    <r>
      <rPr>
        <sz val="10"/>
        <color rgb="FFFF0000"/>
        <rFont val="Times New Roman"/>
        <family val="1"/>
        <charset val="186"/>
      </rPr>
      <t>Aprēķins amata vietām nav.</t>
    </r>
  </si>
  <si>
    <r>
      <t xml:space="preserve">Stiprināt Latvijas zinātnisko institūciju starptautiskās sadarbības kapacitāti, viecināt sadarbību ar Baltijas jūras reģiona valstīm, Ukrainu, kā arī ar ASV zinātniskajām institūcijām. Līdzīgi kā citiem starptautiskās sadarbības projektiem, plānots, ka 100 000 euro ietvaros </t>
    </r>
    <r>
      <rPr>
        <sz val="10"/>
        <color rgb="FFFF0000"/>
        <rFont val="Times New Roman"/>
        <family val="1"/>
        <charset val="186"/>
      </rPr>
      <t>70% finansējuma tiks izlietots atlīdzībai (zinātnisko institūciju projektos zinātniskās grupas atlīdzībai</t>
    </r>
    <r>
      <rPr>
        <sz val="10"/>
        <color theme="1"/>
        <rFont val="Times New Roman"/>
        <family val="1"/>
        <charset val="186"/>
      </rPr>
      <t xml:space="preserve">), bet 30% paredzēti materiālu iegādei, komendājumiem, publicitātai, tai skaitā paredzot 15% no atlīdzības netiešajām izmaksām. </t>
    </r>
    <r>
      <rPr>
        <sz val="10"/>
        <color rgb="FFFF0000"/>
        <rFont val="Times New Roman"/>
        <family val="1"/>
        <charset val="186"/>
      </rPr>
      <t>Papildus, 20 000 euro gadā  plānoti LZP programmas ieviešanas administratīvajām izmaksām</t>
    </r>
    <r>
      <rPr>
        <sz val="10"/>
        <color theme="1"/>
        <rFont val="Times New Roman"/>
        <family val="1"/>
        <charset val="186"/>
      </rPr>
      <t xml:space="preserve">, jo būs jāizstrādā konkursa dokumentācija, gan jāveic administratīvā vērtēšana, gan jāuzrauga projekti (jaunas amatu vietas netiek plānotas). Ja minētā iniciatīva un uzsāktā sadarbība būs sekmīga, NZF plāno iniciatīvu palpašināt un stiprināt kā ilgtermiņa sadarbības platformu. </t>
    </r>
    <r>
      <rPr>
        <sz val="10"/>
        <color rgb="FFFF0000"/>
        <rFont val="Times New Roman"/>
        <family val="1"/>
        <charset val="186"/>
      </rPr>
      <t>Aprēķinu nav.</t>
    </r>
  </si>
  <si>
    <r>
      <t xml:space="preserve">Pasākuma mērķis ir novērst Izglītības un zinātnes ministrijas ēkas, Vaļņu ielā 2, Rīgā, kritisko tehnisko stāvokli, lai neapdraudētu cilvēkus un lai negatīvi neietekmētu apkārtējo ainavu.Logu , durvju, fasādes remonts. </t>
    </r>
    <r>
      <rPr>
        <b/>
        <sz val="10"/>
        <rFont val="Times New Roman"/>
        <family val="1"/>
        <charset val="186"/>
      </rPr>
      <t>Pasākums līdz 2026.gadam</t>
    </r>
    <r>
      <rPr>
        <b/>
        <sz val="10"/>
        <color rgb="FFFF0000"/>
        <rFont val="Times New Roman"/>
        <family val="1"/>
        <charset val="186"/>
      </rPr>
      <t>, aprēķinu algām na</t>
    </r>
    <r>
      <rPr>
        <sz val="10"/>
        <color rgb="FFFF0000"/>
        <rFont val="Times New Roman"/>
        <family val="1"/>
        <charset val="186"/>
      </rPr>
      <t>v.</t>
    </r>
  </si>
  <si>
    <r>
      <t>Profesionālās izglītības likuma profesionālās izglītības saturu reglamentējošā pamatdokumenta  profesijas standarta un tajā iekļauto profesionālās kvalifikācijas prasību iztrādes nodrošināšana izglītības satura  un profesionālās kvalifkācijas  vērtēšanas un atzīšanas processu nodrošināšanai.  Lai nodrošinātu regulāru nozares jauno prasmju ieviešanu un  uzturētu tās aktuālas, katru gadu jāizstrādā vai jāaktualizē aptuveni 100 profesionālās kvalifikācijas prasības un to izstrādei n</t>
    </r>
    <r>
      <rPr>
        <b/>
        <sz val="10"/>
        <color theme="1"/>
        <rFont val="Times New Roman"/>
        <family val="1"/>
        <charset val="186"/>
      </rPr>
      <t>epieciešami seši moderatori.</t>
    </r>
    <r>
      <rPr>
        <sz val="10"/>
        <color theme="1"/>
        <rFont val="Times New Roman"/>
        <family val="1"/>
        <charset val="186"/>
      </rPr>
      <t xml:space="preserve">
Sešu darbinieku (piesaistīto moderatoru) atalgojumā ir iekļauta mēnešalga (bez piemaksām, naudas balvām utt.), attiecīgi darbiniekiem mēnešalgu skala ar intervāliem valsts un pašvaldību institūcijās nodarbinātajiem ierēdņiem un darbiniekiem  atbilst (VISC amatu sarakstā vecākais eksperts 36. amatu saime 9.mēnešgrupa), kur mēnešalgu intervāli ir no 967 euro līdz 1796 euro, attiecīgi darbiniekiem piemērojot mēnešalgu 1287 euro. Mēnešalga  ar darba devēja nodokli 1287 euro x 1,2359 = 1590,60 euro, attiecīgi gadam 19 087 euro. 
Papildus nepieciešamais finansējums 2024.gadā un turpmāk ik gadu:
19 087 x 6 moderatori = 114 523 euro. </t>
    </r>
    <r>
      <rPr>
        <b/>
        <sz val="10"/>
        <color rgb="FFFF0000"/>
        <rFont val="Times New Roman"/>
        <family val="1"/>
        <charset val="186"/>
      </rPr>
      <t>Naudu prasa sešiem, bet amata vieta norādīta tikai viena!!!</t>
    </r>
  </si>
  <si>
    <r>
      <t>Palielināt valsts budžeta finansēto vietu skaitu profesionālās izglītības programmās - valsts, pašvaldību un citu dibinātāju izglītības iestādēs.</t>
    </r>
    <r>
      <rPr>
        <sz val="10"/>
        <color rgb="FFFF0000"/>
        <rFont val="Times New Roman"/>
        <family val="1"/>
        <charset val="186"/>
      </rPr>
      <t xml:space="preserve"> aprēķinu algām nav.</t>
    </r>
  </si>
  <si>
    <t>Jaunai atl. sistēmai (izpildot Atl. lik. nosacījums)</t>
  </si>
  <si>
    <t>5 gadu pabalsts</t>
  </si>
  <si>
    <t xml:space="preserve">vesel. apdr. polises </t>
  </si>
  <si>
    <r>
      <t>Neitrāls (vērtējumu piemēro, vērtējot atlīdzības (izņemot mēnešalgu) elementus (piem. veselības apdrošināšanas polises, atvaļinajuma pabalsti, novērtēšanas prēmijas, papildus piemaksas jau esošajām amata vietām u.tml.) ,</t>
    </r>
    <r>
      <rPr>
        <sz val="11"/>
        <rFont val="Times New Roman"/>
        <family val="1"/>
        <charset val="186"/>
      </rPr>
      <t xml:space="preserve"> arī situācijās, kad ir paralēli virzīts ar kopējo horizontālo prioritāti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</si>
</sst>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4" x14ac:knownFonts="1">
    <font>
      <sz val="11"/>
      <color theme="1"/>
      <name val="Times New Roman"/>
      <family val="2"/>
      <charset val="186"/>
    </font>
    <font>
      <sz val="8"/>
      <color theme="1"/>
      <name val="Times New Roman"/>
      <family val="2"/>
      <charset val="186"/>
    </font>
    <font>
      <sz val="10"/>
      <name val="Times New Roman"/>
      <family val="1"/>
      <charset val="186"/>
    </font>
    <font>
      <sz val="8"/>
      <name val="Times New Roman"/>
      <family val="2"/>
      <charset val="186"/>
    </font>
    <font>
      <sz val="12"/>
      <color theme="1"/>
      <name val="Times New Roman"/>
      <family val="1"/>
      <charset val="186"/>
    </font>
    <font>
      <sz val="10"/>
      <color theme="1"/>
      <name val="Calibri"/>
      <family val="2"/>
      <charset val="186"/>
    </font>
    <font>
      <b/>
      <sz val="12"/>
      <color theme="1"/>
      <name val="Times New Roman"/>
      <family val="1"/>
      <charset val="186"/>
    </font>
    <font>
      <sz val="10"/>
      <name val="Arial"/>
      <family val="2"/>
      <charset val="186"/>
    </font>
    <font>
      <sz val="10"/>
      <color theme="1"/>
      <name val="Times New Roman"/>
      <family val="1"/>
      <charset val="186"/>
    </font>
    <font>
      <sz val="11"/>
      <color theme="1"/>
      <name val="Times New Roman"/>
      <family val="2"/>
      <charset val="186"/>
    </font>
    <font>
      <sz val="11"/>
      <color rgb="FFFF0000"/>
      <name val="Times New Roman"/>
      <family val="2"/>
      <charset val="186"/>
    </font>
    <font>
      <b/>
      <sz val="10"/>
      <color theme="1"/>
      <name val="Times New Roman"/>
      <family val="1"/>
      <charset val="186"/>
    </font>
    <font>
      <b/>
      <sz val="10"/>
      <name val="Times New Roman"/>
      <family val="1"/>
      <charset val="186"/>
    </font>
    <font>
      <i/>
      <sz val="11"/>
      <color theme="1"/>
      <name val="Times New Roman"/>
      <family val="1"/>
      <charset val="186"/>
    </font>
    <font>
      <b/>
      <sz val="11"/>
      <color theme="1"/>
      <name val="Times New Roman"/>
      <family val="1"/>
      <charset val="186"/>
    </font>
    <font>
      <b/>
      <sz val="11"/>
      <name val="Times New Roman"/>
      <family val="1"/>
      <charset val="186"/>
    </font>
    <font>
      <sz val="11"/>
      <color theme="1"/>
      <name val="Times New Roman"/>
      <family val="1"/>
      <charset val="186"/>
    </font>
    <font>
      <sz val="10"/>
      <name val="Arial"/>
      <family val="2"/>
    </font>
    <font>
      <sz val="11"/>
      <name val="Times New Roman"/>
      <family val="1"/>
      <charset val="186"/>
    </font>
    <font>
      <sz val="11"/>
      <name val="Times New Roman"/>
      <family val="2"/>
      <charset val="186"/>
    </font>
    <font>
      <b/>
      <i/>
      <sz val="11"/>
      <color theme="1"/>
      <name val="Times New Roman"/>
      <family val="1"/>
      <charset val="186"/>
    </font>
    <font>
      <sz val="11"/>
      <color rgb="FF000000"/>
      <name val="Times New Roman"/>
      <family val="1"/>
      <charset val="186"/>
    </font>
    <font>
      <sz val="10"/>
      <color rgb="FFFF0000"/>
      <name val="Times New Roman"/>
      <family val="1"/>
      <charset val="186"/>
    </font>
    <font>
      <b/>
      <sz val="10"/>
      <color rgb="FFFF0000"/>
      <name val="Times New Roman"/>
      <family val="1"/>
      <charset val="186"/>
    </font>
  </fonts>
  <fills count="9">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8" tint="-0.249977111117893"/>
        <bgColor indexed="64"/>
      </patternFill>
    </fill>
    <fill>
      <patternFill patternType="solid">
        <fgColor theme="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2">
    <xf numFmtId="0" fontId="0" fillId="0" borderId="0"/>
    <xf numFmtId="0" fontId="7" fillId="0" borderId="0"/>
    <xf numFmtId="0" fontId="7" fillId="0" borderId="0" applyBorder="0"/>
    <xf numFmtId="0" fontId="7" fillId="0" borderId="0"/>
    <xf numFmtId="43" fontId="9" fillId="0" borderId="0" applyFont="0" applyFill="0" applyBorder="0" applyAlignment="0" applyProtection="0"/>
    <xf numFmtId="0" fontId="7" fillId="0" borderId="0"/>
    <xf numFmtId="0" fontId="7" fillId="0" borderId="0"/>
    <xf numFmtId="0" fontId="7" fillId="0" borderId="0"/>
    <xf numFmtId="0" fontId="7" fillId="0" borderId="0" applyBorder="0"/>
    <xf numFmtId="0" fontId="7" fillId="0" borderId="0"/>
    <xf numFmtId="0" fontId="17" fillId="0" borderId="0"/>
    <xf numFmtId="43" fontId="17" fillId="0" borderId="0" applyFont="0" applyFill="0" applyBorder="0" applyAlignment="0" applyProtection="0"/>
  </cellStyleXfs>
  <cellXfs count="145">
    <xf numFmtId="0" fontId="0" fillId="0" borderId="0" xfId="0"/>
    <xf numFmtId="0" fontId="0" fillId="0" borderId="0" xfId="0" applyAlignment="1">
      <alignment wrapText="1"/>
    </xf>
    <xf numFmtId="0" fontId="0" fillId="0" borderId="1" xfId="0" applyBorder="1"/>
    <xf numFmtId="0" fontId="0" fillId="0" borderId="1" xfId="0" applyBorder="1" applyAlignment="1">
      <alignment wrapText="1"/>
    </xf>
    <xf numFmtId="0" fontId="4" fillId="0" borderId="0" xfId="0" applyFont="1" applyAlignment="1">
      <alignment vertical="center"/>
    </xf>
    <xf numFmtId="0" fontId="5" fillId="0" borderId="0" xfId="0" applyFont="1"/>
    <xf numFmtId="0" fontId="0" fillId="0" borderId="0" xfId="0" applyAlignment="1">
      <alignment horizontal="center" vertical="top"/>
    </xf>
    <xf numFmtId="0" fontId="0" fillId="0" borderId="1" xfId="0" applyBorder="1" applyAlignment="1">
      <alignment horizontal="center" vertical="top"/>
    </xf>
    <xf numFmtId="0" fontId="0" fillId="0" borderId="1" xfId="0" applyBorder="1" applyAlignment="1">
      <alignment horizontal="center" vertical="top" wrapText="1"/>
    </xf>
    <xf numFmtId="0" fontId="11" fillId="0" borderId="1" xfId="8" applyFont="1" applyBorder="1" applyAlignment="1">
      <alignment horizontal="center" vertical="top"/>
    </xf>
    <xf numFmtId="0" fontId="0" fillId="0" borderId="4" xfId="0" applyBorder="1" applyAlignment="1">
      <alignment horizontal="center" vertical="top"/>
    </xf>
    <xf numFmtId="0" fontId="2" fillId="0" borderId="1" xfId="8" applyFont="1" applyBorder="1" applyAlignment="1">
      <alignment horizontal="center" vertical="top" wrapText="1"/>
    </xf>
    <xf numFmtId="0" fontId="12" fillId="0" borderId="1" xfId="8" applyFont="1" applyBorder="1" applyAlignment="1">
      <alignment horizontal="center" vertical="top" wrapText="1"/>
    </xf>
    <xf numFmtId="0" fontId="10" fillId="0" borderId="1" xfId="0" applyFont="1" applyBorder="1" applyAlignment="1">
      <alignment horizontal="center" vertical="top"/>
    </xf>
    <xf numFmtId="0" fontId="10" fillId="0" borderId="1" xfId="0" applyFont="1" applyBorder="1" applyAlignment="1">
      <alignment horizontal="center" vertical="top" wrapText="1"/>
    </xf>
    <xf numFmtId="0" fontId="0" fillId="0" borderId="0" xfId="0" applyAlignment="1">
      <alignment horizontal="center" vertical="top" wrapText="1"/>
    </xf>
    <xf numFmtId="0" fontId="14" fillId="0" borderId="0" xfId="0" applyFont="1"/>
    <xf numFmtId="0" fontId="14" fillId="0" borderId="0" xfId="0" applyFont="1" applyAlignment="1">
      <alignment horizontal="center"/>
    </xf>
    <xf numFmtId="0" fontId="14" fillId="0" borderId="1" xfId="0" applyFont="1" applyBorder="1" applyAlignment="1">
      <alignment horizontal="center"/>
    </xf>
    <xf numFmtId="0" fontId="14" fillId="0" borderId="1" xfId="0" applyFont="1" applyBorder="1" applyAlignment="1">
      <alignment horizontal="center" vertical="top"/>
    </xf>
    <xf numFmtId="0" fontId="2" fillId="0" borderId="1" xfId="2" applyFont="1" applyBorder="1" applyAlignment="1">
      <alignment vertical="center" wrapText="1"/>
    </xf>
    <xf numFmtId="0" fontId="12" fillId="0" borderId="1" xfId="2" applyFont="1" applyBorder="1" applyAlignment="1">
      <alignment horizontal="center" vertical="center" wrapText="1"/>
    </xf>
    <xf numFmtId="0" fontId="14" fillId="0" borderId="1" xfId="0" applyFont="1" applyBorder="1"/>
    <xf numFmtId="3" fontId="14" fillId="0" borderId="1" xfId="0" applyNumberFormat="1" applyFont="1" applyBorder="1"/>
    <xf numFmtId="0" fontId="12" fillId="0" borderId="1" xfId="8" applyFont="1" applyBorder="1" applyAlignment="1">
      <alignment horizontal="center" vertical="top"/>
    </xf>
    <xf numFmtId="0" fontId="0" fillId="2" borderId="0" xfId="0" applyFill="1"/>
    <xf numFmtId="0" fontId="0" fillId="2" borderId="1" xfId="0" applyFill="1" applyBorder="1"/>
    <xf numFmtId="0" fontId="14" fillId="2" borderId="1" xfId="0" applyFont="1" applyFill="1" applyBorder="1" applyAlignment="1">
      <alignment horizontal="center"/>
    </xf>
    <xf numFmtId="0" fontId="0" fillId="0" borderId="0" xfId="0" applyAlignment="1">
      <alignment horizontal="center"/>
    </xf>
    <xf numFmtId="0" fontId="0" fillId="0" borderId="0" xfId="0" applyAlignment="1">
      <alignment horizontal="right"/>
    </xf>
    <xf numFmtId="0" fontId="0" fillId="0" borderId="1" xfId="0" applyBorder="1" applyAlignment="1">
      <alignment horizontal="right"/>
    </xf>
    <xf numFmtId="3" fontId="0" fillId="0" borderId="1" xfId="0" applyNumberFormat="1" applyBorder="1" applyAlignment="1">
      <alignment horizontal="right"/>
    </xf>
    <xf numFmtId="0" fontId="0" fillId="2" borderId="1" xfId="0" applyFill="1" applyBorder="1" applyAlignment="1">
      <alignment horizontal="right"/>
    </xf>
    <xf numFmtId="3" fontId="15" fillId="0" borderId="1" xfId="0" applyNumberFormat="1" applyFont="1" applyBorder="1" applyAlignment="1">
      <alignment horizontal="right"/>
    </xf>
    <xf numFmtId="3" fontId="20" fillId="0" borderId="0" xfId="0" applyNumberFormat="1" applyFont="1" applyAlignment="1">
      <alignment horizontal="right"/>
    </xf>
    <xf numFmtId="0" fontId="16" fillId="0" borderId="0" xfId="0" applyFont="1" applyAlignment="1">
      <alignment horizontal="right"/>
    </xf>
    <xf numFmtId="0" fontId="16" fillId="0" borderId="1" xfId="0" applyFont="1" applyBorder="1" applyAlignment="1">
      <alignment horizontal="right"/>
    </xf>
    <xf numFmtId="3" fontId="16" fillId="0" borderId="1" xfId="0" applyNumberFormat="1" applyFont="1" applyBorder="1" applyAlignment="1">
      <alignment horizontal="right"/>
    </xf>
    <xf numFmtId="0" fontId="16" fillId="2" borderId="1" xfId="0" applyFont="1" applyFill="1" applyBorder="1" applyAlignment="1">
      <alignment horizontal="right"/>
    </xf>
    <xf numFmtId="0" fontId="16" fillId="0" borderId="3" xfId="0" applyFont="1" applyBorder="1" applyAlignment="1">
      <alignment horizontal="center"/>
    </xf>
    <xf numFmtId="3" fontId="14" fillId="0" borderId="1" xfId="0" applyNumberFormat="1" applyFont="1" applyBorder="1" applyAlignment="1">
      <alignment horizontal="right"/>
    </xf>
    <xf numFmtId="0" fontId="16" fillId="0" borderId="3" xfId="0" applyFont="1" applyBorder="1" applyAlignment="1">
      <alignment horizontal="center" wrapText="1"/>
    </xf>
    <xf numFmtId="3" fontId="18" fillId="0" borderId="1" xfId="0" applyNumberFormat="1" applyFont="1" applyBorder="1" applyAlignment="1">
      <alignment horizontal="right" wrapText="1"/>
    </xf>
    <xf numFmtId="3" fontId="18" fillId="0" borderId="1" xfId="3" applyNumberFormat="1" applyFont="1" applyBorder="1" applyAlignment="1">
      <alignment horizontal="right" wrapText="1"/>
    </xf>
    <xf numFmtId="3" fontId="16" fillId="0" borderId="1" xfId="0" applyNumberFormat="1" applyFont="1" applyBorder="1" applyAlignment="1">
      <alignment horizontal="right" wrapText="1"/>
    </xf>
    <xf numFmtId="3" fontId="18" fillId="0" borderId="1" xfId="7" applyNumberFormat="1" applyFont="1" applyBorder="1" applyAlignment="1">
      <alignment horizontal="right" wrapText="1"/>
    </xf>
    <xf numFmtId="3" fontId="18" fillId="0" borderId="1" xfId="9" applyNumberFormat="1" applyFont="1" applyBorder="1" applyAlignment="1">
      <alignment horizontal="right" wrapText="1"/>
    </xf>
    <xf numFmtId="3" fontId="16" fillId="0" borderId="1" xfId="7" applyNumberFormat="1" applyFont="1" applyBorder="1" applyAlignment="1">
      <alignment horizontal="right" wrapText="1"/>
    </xf>
    <xf numFmtId="0" fontId="18" fillId="0" borderId="1" xfId="0" applyFont="1" applyBorder="1" applyAlignment="1">
      <alignment horizontal="right"/>
    </xf>
    <xf numFmtId="3" fontId="18" fillId="0" borderId="1" xfId="0" applyNumberFormat="1" applyFont="1" applyBorder="1" applyAlignment="1">
      <alignment horizontal="right"/>
    </xf>
    <xf numFmtId="164" fontId="18" fillId="0" borderId="1" xfId="4" applyNumberFormat="1" applyFont="1" applyBorder="1" applyAlignment="1">
      <alignment horizontal="right" wrapText="1"/>
    </xf>
    <xf numFmtId="3" fontId="18" fillId="0" borderId="1" xfId="11" applyNumberFormat="1" applyFont="1" applyBorder="1" applyAlignment="1">
      <alignment horizontal="right" wrapText="1"/>
    </xf>
    <xf numFmtId="0" fontId="18" fillId="2" borderId="1" xfId="0" applyFont="1" applyFill="1" applyBorder="1" applyAlignment="1">
      <alignment horizontal="right" wrapText="1"/>
    </xf>
    <xf numFmtId="3" fontId="18" fillId="2" borderId="1" xfId="0" applyNumberFormat="1" applyFont="1" applyFill="1" applyBorder="1" applyAlignment="1">
      <alignment horizontal="right" wrapText="1"/>
    </xf>
    <xf numFmtId="0" fontId="18" fillId="0" borderId="1" xfId="0" applyFont="1" applyBorder="1" applyAlignment="1">
      <alignment horizontal="right" wrapText="1"/>
    </xf>
    <xf numFmtId="0" fontId="18" fillId="0" borderId="1" xfId="7" applyFont="1" applyBorder="1" applyAlignment="1">
      <alignment horizontal="right" wrapText="1"/>
    </xf>
    <xf numFmtId="0" fontId="16" fillId="0" borderId="1" xfId="7" applyFont="1" applyBorder="1" applyAlignment="1">
      <alignment horizontal="right" wrapText="1"/>
    </xf>
    <xf numFmtId="0" fontId="16" fillId="0" borderId="1" xfId="0" applyFont="1" applyBorder="1" applyAlignment="1">
      <alignment horizontal="right" wrapText="1"/>
    </xf>
    <xf numFmtId="0" fontId="16" fillId="2" borderId="1" xfId="7" applyFont="1" applyFill="1" applyBorder="1" applyAlignment="1">
      <alignment horizontal="right" wrapText="1"/>
    </xf>
    <xf numFmtId="3" fontId="18" fillId="2" borderId="1" xfId="7" applyNumberFormat="1" applyFont="1" applyFill="1" applyBorder="1" applyAlignment="1">
      <alignment horizontal="right" wrapText="1"/>
    </xf>
    <xf numFmtId="0" fontId="18" fillId="0" borderId="1" xfId="9" applyFont="1" applyBorder="1" applyAlignment="1">
      <alignment horizontal="right" wrapText="1"/>
    </xf>
    <xf numFmtId="3" fontId="18" fillId="2" borderId="1" xfId="9" applyNumberFormat="1" applyFont="1" applyFill="1" applyBorder="1" applyAlignment="1">
      <alignment horizontal="right" wrapText="1"/>
    </xf>
    <xf numFmtId="3" fontId="0" fillId="2" borderId="1" xfId="0" applyNumberFormat="1" applyFill="1" applyBorder="1" applyAlignment="1">
      <alignment horizontal="right"/>
    </xf>
    <xf numFmtId="3" fontId="2" fillId="0" borderId="1" xfId="0" applyNumberFormat="1" applyFont="1" applyBorder="1" applyAlignment="1">
      <alignment horizontal="right" wrapText="1"/>
    </xf>
    <xf numFmtId="3" fontId="2" fillId="2" borderId="1" xfId="0" applyNumberFormat="1" applyFont="1" applyFill="1" applyBorder="1" applyAlignment="1">
      <alignment horizontal="right" wrapText="1"/>
    </xf>
    <xf numFmtId="0" fontId="0" fillId="0" borderId="1" xfId="0" applyBorder="1" applyAlignment="1">
      <alignment horizontal="right" wrapText="1"/>
    </xf>
    <xf numFmtId="3" fontId="8" fillId="0" borderId="1" xfId="10" applyNumberFormat="1" applyFont="1" applyBorder="1" applyAlignment="1">
      <alignment horizontal="right" wrapText="1"/>
    </xf>
    <xf numFmtId="0" fontId="0" fillId="0" borderId="0" xfId="0" applyAlignment="1">
      <alignment horizontal="left"/>
    </xf>
    <xf numFmtId="0" fontId="0" fillId="0" borderId="1" xfId="0" applyBorder="1" applyAlignment="1">
      <alignment horizontal="left" wrapText="1"/>
    </xf>
    <xf numFmtId="0" fontId="0" fillId="0" borderId="1" xfId="0" applyBorder="1" applyAlignment="1">
      <alignment horizontal="left"/>
    </xf>
    <xf numFmtId="0" fontId="0" fillId="2" borderId="1" xfId="0" applyFill="1" applyBorder="1" applyAlignment="1">
      <alignment horizontal="left"/>
    </xf>
    <xf numFmtId="0" fontId="14" fillId="0" borderId="1" xfId="0" applyFont="1" applyBorder="1" applyAlignment="1">
      <alignment horizontal="left"/>
    </xf>
    <xf numFmtId="0" fontId="19" fillId="0" borderId="1" xfId="0" applyFont="1" applyBorder="1" applyAlignment="1">
      <alignment horizontal="left"/>
    </xf>
    <xf numFmtId="0" fontId="0" fillId="2" borderId="1" xfId="0" applyFill="1" applyBorder="1" applyAlignment="1">
      <alignment horizontal="left" wrapText="1"/>
    </xf>
    <xf numFmtId="0" fontId="14" fillId="0" borderId="0" xfId="0" applyFont="1" applyAlignment="1">
      <alignment horizontal="left"/>
    </xf>
    <xf numFmtId="0" fontId="16" fillId="0" borderId="0" xfId="0" applyFont="1" applyAlignment="1">
      <alignment horizontal="left"/>
    </xf>
    <xf numFmtId="0" fontId="16" fillId="0" borderId="1" xfId="0" applyFont="1" applyBorder="1" applyAlignment="1">
      <alignment horizontal="left"/>
    </xf>
    <xf numFmtId="0" fontId="16" fillId="2" borderId="1" xfId="0" applyFont="1" applyFill="1" applyBorder="1" applyAlignment="1">
      <alignment horizontal="left"/>
    </xf>
    <xf numFmtId="0" fontId="18" fillId="0" borderId="1" xfId="0" applyFont="1" applyBorder="1" applyAlignment="1">
      <alignment horizontal="left" wrapText="1"/>
    </xf>
    <xf numFmtId="0" fontId="18" fillId="0" borderId="1" xfId="1" applyFont="1" applyBorder="1" applyAlignment="1">
      <alignment horizontal="left" wrapText="1"/>
    </xf>
    <xf numFmtId="0" fontId="18" fillId="0" borderId="1" xfId="3" applyFont="1" applyBorder="1" applyAlignment="1">
      <alignment horizontal="left" wrapText="1"/>
    </xf>
    <xf numFmtId="0" fontId="18" fillId="0" borderId="1" xfId="5" applyFont="1" applyBorder="1" applyAlignment="1">
      <alignment horizontal="left" wrapText="1"/>
    </xf>
    <xf numFmtId="0" fontId="18" fillId="0" borderId="1" xfId="6" applyFont="1" applyBorder="1" applyAlignment="1">
      <alignment horizontal="left" wrapText="1"/>
    </xf>
    <xf numFmtId="0" fontId="16" fillId="0" borderId="1" xfId="7" applyFont="1" applyBorder="1" applyAlignment="1">
      <alignment horizontal="left" wrapText="1"/>
    </xf>
    <xf numFmtId="0" fontId="21" fillId="0" borderId="1" xfId="0" applyFont="1" applyBorder="1" applyAlignment="1">
      <alignment horizontal="left" wrapText="1"/>
    </xf>
    <xf numFmtId="0" fontId="0" fillId="0" borderId="0" xfId="0" applyAlignment="1">
      <alignment horizontal="left" wrapText="1"/>
    </xf>
    <xf numFmtId="0" fontId="0" fillId="6" borderId="1" xfId="0" applyFill="1" applyBorder="1" applyAlignment="1">
      <alignment horizontal="left" wrapText="1"/>
    </xf>
    <xf numFmtId="0" fontId="0" fillId="5" borderId="1" xfId="0" applyFill="1" applyBorder="1" applyAlignment="1">
      <alignment horizontal="left" wrapText="1"/>
    </xf>
    <xf numFmtId="0" fontId="0" fillId="5" borderId="0" xfId="0" applyFill="1" applyAlignment="1">
      <alignment horizontal="left" wrapText="1"/>
    </xf>
    <xf numFmtId="0" fontId="2" fillId="5" borderId="1" xfId="2" applyFont="1" applyFill="1" applyBorder="1" applyAlignment="1">
      <alignment horizontal="left" wrapText="1"/>
    </xf>
    <xf numFmtId="0" fontId="8" fillId="0" borderId="1" xfId="8" applyFont="1" applyBorder="1" applyAlignment="1">
      <alignment horizontal="left" wrapText="1"/>
    </xf>
    <xf numFmtId="0" fontId="2" fillId="0" borderId="1" xfId="8" applyFont="1" applyBorder="1" applyAlignment="1">
      <alignment horizontal="left" wrapText="1"/>
    </xf>
    <xf numFmtId="0" fontId="16" fillId="0" borderId="1" xfId="0" applyFont="1" applyBorder="1" applyAlignment="1">
      <alignment wrapText="1"/>
    </xf>
    <xf numFmtId="0" fontId="16" fillId="0" borderId="3" xfId="0" applyFont="1" applyBorder="1" applyAlignment="1">
      <alignment wrapText="1"/>
    </xf>
    <xf numFmtId="0" fontId="8" fillId="0" borderId="0" xfId="0" applyFont="1" applyAlignment="1">
      <alignment wrapText="1"/>
    </xf>
    <xf numFmtId="0" fontId="8" fillId="0" borderId="1" xfId="0" applyFont="1" applyBorder="1" applyAlignment="1">
      <alignment wrapText="1"/>
    </xf>
    <xf numFmtId="0" fontId="8" fillId="0" borderId="1" xfId="0" applyFont="1" applyBorder="1" applyAlignment="1">
      <alignment horizontal="justify" vertical="center" wrapText="1"/>
    </xf>
    <xf numFmtId="0" fontId="8" fillId="2" borderId="1" xfId="0" applyFont="1" applyFill="1" applyBorder="1" applyAlignment="1">
      <alignment wrapText="1"/>
    </xf>
    <xf numFmtId="0" fontId="8" fillId="0" borderId="1" xfId="0" applyFont="1" applyBorder="1" applyAlignment="1">
      <alignment horizontal="left" vertical="top" wrapText="1"/>
    </xf>
    <xf numFmtId="0" fontId="22" fillId="0" borderId="1" xfId="0" applyFont="1" applyBorder="1" applyAlignment="1">
      <alignment horizontal="left" vertical="top" wrapText="1"/>
    </xf>
    <xf numFmtId="0" fontId="11" fillId="0" borderId="1" xfId="0" applyFont="1" applyBorder="1" applyAlignment="1">
      <alignment wrapText="1"/>
    </xf>
    <xf numFmtId="0" fontId="16" fillId="0" borderId="1" xfId="0" applyFont="1" applyBorder="1" applyAlignment="1">
      <alignment horizontal="center" wrapText="1"/>
    </xf>
    <xf numFmtId="0" fontId="0" fillId="0" borderId="1" xfId="0" applyBorder="1" applyAlignment="1">
      <alignment horizontal="center"/>
    </xf>
    <xf numFmtId="0" fontId="0" fillId="2" borderId="1" xfId="0" applyFill="1" applyBorder="1" applyAlignment="1">
      <alignment horizontal="center"/>
    </xf>
    <xf numFmtId="0" fontId="16" fillId="0" borderId="1" xfId="0" applyFont="1" applyBorder="1" applyAlignment="1">
      <alignment horizontal="center"/>
    </xf>
    <xf numFmtId="0" fontId="16" fillId="0" borderId="3" xfId="0" applyFont="1" applyBorder="1" applyAlignment="1">
      <alignment horizontal="left" wrapText="1"/>
    </xf>
    <xf numFmtId="0" fontId="6" fillId="0" borderId="0" xfId="0" applyFont="1" applyAlignment="1">
      <alignment vertical="center"/>
    </xf>
    <xf numFmtId="0" fontId="16" fillId="0" borderId="10" xfId="0" applyFont="1" applyBorder="1" applyAlignment="1">
      <alignment horizontal="center" vertical="center" wrapText="1"/>
    </xf>
    <xf numFmtId="0" fontId="16" fillId="0" borderId="0" xfId="0" applyFont="1"/>
    <xf numFmtId="0" fontId="14" fillId="0" borderId="5" xfId="0" applyFont="1" applyBorder="1" applyAlignment="1">
      <alignment horizontal="center" vertical="center"/>
    </xf>
    <xf numFmtId="0" fontId="1" fillId="0" borderId="0" xfId="0" applyFont="1" applyAlignment="1">
      <alignment horizontal="right" wrapText="1"/>
    </xf>
    <xf numFmtId="0" fontId="14" fillId="0" borderId="0" xfId="0" applyFont="1" applyAlignment="1">
      <alignment horizontal="center"/>
    </xf>
    <xf numFmtId="0" fontId="0" fillId="0" borderId="1" xfId="0" applyBorder="1" applyAlignment="1">
      <alignment horizontal="left" wrapText="1"/>
    </xf>
    <xf numFmtId="0" fontId="14" fillId="0" borderId="2" xfId="0" applyFont="1" applyBorder="1" applyAlignment="1">
      <alignment horizontal="center" wrapText="1"/>
    </xf>
    <xf numFmtId="0" fontId="14" fillId="0" borderId="6" xfId="0" applyFont="1" applyBorder="1" applyAlignment="1">
      <alignment horizontal="center" wrapText="1"/>
    </xf>
    <xf numFmtId="0" fontId="14" fillId="0" borderId="4" xfId="0" applyFont="1" applyBorder="1" applyAlignment="1">
      <alignment horizontal="center" wrapText="1"/>
    </xf>
    <xf numFmtId="0" fontId="16" fillId="0" borderId="2" xfId="0" applyFont="1" applyBorder="1" applyAlignment="1">
      <alignment horizontal="center" wrapText="1"/>
    </xf>
    <xf numFmtId="0" fontId="16" fillId="0" borderId="6" xfId="0" applyFont="1" applyBorder="1" applyAlignment="1">
      <alignment horizontal="center" wrapText="1"/>
    </xf>
    <xf numFmtId="0" fontId="16" fillId="0" borderId="4" xfId="0" applyFont="1" applyBorder="1" applyAlignment="1">
      <alignment horizontal="center" wrapText="1"/>
    </xf>
    <xf numFmtId="0" fontId="16" fillId="0" borderId="7" xfId="0" applyFont="1" applyBorder="1" applyAlignment="1">
      <alignment horizontal="center" wrapText="1"/>
    </xf>
    <xf numFmtId="0" fontId="16" fillId="0" borderId="9" xfId="0" applyFont="1" applyBorder="1" applyAlignment="1">
      <alignment horizontal="center" wrapText="1"/>
    </xf>
    <xf numFmtId="0" fontId="0" fillId="0" borderId="3" xfId="0" applyBorder="1" applyAlignment="1">
      <alignment horizontal="center" wrapText="1"/>
    </xf>
    <xf numFmtId="0" fontId="0" fillId="0" borderId="8" xfId="0" applyBorder="1" applyAlignment="1">
      <alignment horizontal="center" wrapText="1"/>
    </xf>
    <xf numFmtId="0" fontId="16" fillId="0" borderId="3" xfId="0" applyFont="1" applyBorder="1" applyAlignment="1">
      <alignment horizontal="center" wrapText="1"/>
    </xf>
    <xf numFmtId="0" fontId="16" fillId="0" borderId="8" xfId="0" applyFont="1" applyBorder="1" applyAlignment="1">
      <alignment horizontal="center" wrapText="1"/>
    </xf>
    <xf numFmtId="0" fontId="20" fillId="0" borderId="0" xfId="0" applyFont="1" applyAlignment="1">
      <alignment horizontal="left" wrapText="1"/>
    </xf>
    <xf numFmtId="0" fontId="16" fillId="8" borderId="1" xfId="0" applyFont="1" applyFill="1" applyBorder="1" applyAlignment="1">
      <alignment horizontal="center" wrapText="1"/>
    </xf>
    <xf numFmtId="0" fontId="16" fillId="3" borderId="2" xfId="0" applyFont="1" applyFill="1" applyBorder="1" applyAlignment="1">
      <alignment horizontal="center" wrapText="1"/>
    </xf>
    <xf numFmtId="0" fontId="16" fillId="3" borderId="6" xfId="0" applyFont="1" applyFill="1" applyBorder="1" applyAlignment="1">
      <alignment horizontal="center" wrapText="1"/>
    </xf>
    <xf numFmtId="0" fontId="16" fillId="3" borderId="4" xfId="0" applyFont="1" applyFill="1" applyBorder="1" applyAlignment="1">
      <alignment horizontal="center" wrapText="1"/>
    </xf>
    <xf numFmtId="0" fontId="16" fillId="4" borderId="1" xfId="0" applyFont="1" applyFill="1" applyBorder="1" applyAlignment="1">
      <alignment horizontal="center" wrapText="1"/>
    </xf>
    <xf numFmtId="0" fontId="16" fillId="7" borderId="1" xfId="0" applyFont="1" applyFill="1" applyBorder="1" applyAlignment="1">
      <alignment horizontal="center" wrapText="1"/>
    </xf>
    <xf numFmtId="0" fontId="14" fillId="0" borderId="3" xfId="0" applyFont="1" applyBorder="1" applyAlignment="1">
      <alignment horizontal="center" wrapText="1"/>
    </xf>
    <xf numFmtId="0" fontId="14" fillId="0" borderId="8" xfId="0" applyFont="1" applyBorder="1" applyAlignment="1">
      <alignment horizontal="center" wrapText="1"/>
    </xf>
    <xf numFmtId="0" fontId="16" fillId="0" borderId="2" xfId="0" applyFont="1" applyBorder="1" applyAlignment="1">
      <alignment horizontal="center"/>
    </xf>
    <xf numFmtId="0" fontId="16" fillId="0" borderId="6" xfId="0" applyFont="1" applyBorder="1" applyAlignment="1">
      <alignment horizontal="center"/>
    </xf>
    <xf numFmtId="0" fontId="16" fillId="0" borderId="4" xfId="0" applyFont="1" applyBorder="1" applyAlignment="1">
      <alignment horizontal="center"/>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16" fillId="0" borderId="1" xfId="0" applyFont="1" applyBorder="1" applyAlignment="1">
      <alignment horizontal="left" vertical="center" wrapText="1"/>
    </xf>
    <xf numFmtId="0" fontId="16" fillId="0" borderId="11" xfId="0" applyFont="1" applyBorder="1" applyAlignment="1">
      <alignment horizontal="center" vertical="center"/>
    </xf>
    <xf numFmtId="0" fontId="16" fillId="0" borderId="1" xfId="0" applyFont="1" applyBorder="1" applyAlignment="1">
      <alignment horizontal="center" vertical="center"/>
    </xf>
  </cellXfs>
  <cellStyles count="12">
    <cellStyle name="Comma" xfId="4" builtinId="3"/>
    <cellStyle name="Comma 2" xfId="11" xr:uid="{02215A17-F4A1-41DC-B418-0641F6294752}"/>
    <cellStyle name="Normal" xfId="0" builtinId="0"/>
    <cellStyle name="Normal 2" xfId="3" xr:uid="{75A6D879-458C-4257-BFF7-73BC7BCD66F5}"/>
    <cellStyle name="Normal 2 2 3" xfId="7" xr:uid="{2FE2E003-D8DF-41BE-B627-D7A32E8EDE7D}"/>
    <cellStyle name="Normal 2 3" xfId="10" xr:uid="{C829552C-F244-45D3-A2B1-8975EE6C9D84}"/>
    <cellStyle name="Normal 3" xfId="9" xr:uid="{D02A42F9-FCDE-4568-AB2B-990B35C864FB}"/>
    <cellStyle name="Normal_Sheet1" xfId="2" xr:uid="{3FBD7CC9-2A76-4DAD-B242-6A2225CBD697}"/>
    <cellStyle name="Normal_Sheet1 2" xfId="8" xr:uid="{E23129CA-4CE4-4806-8FA5-E724E9483BBE}"/>
    <cellStyle name="Parasts 2 2" xfId="5" xr:uid="{A4385919-C51A-412B-9D92-01536ADAF2EE}"/>
    <cellStyle name="Parasts 3" xfId="1" xr:uid="{4DBF710F-35ED-4E56-826C-AEF748A13EBB}"/>
    <cellStyle name="Parasts 3 2 2" xfId="6" xr:uid="{829F10C9-C624-475C-861B-86333FF0A2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3DCD2-E165-4858-B1C7-E4BDC8836909}">
  <sheetPr>
    <pageSetUpPr fitToPage="1"/>
  </sheetPr>
  <dimension ref="A1:AF97"/>
  <sheetViews>
    <sheetView tabSelected="1" zoomScaleNormal="100" workbookViewId="0">
      <pane ySplit="7" topLeftCell="A8" activePane="bottomLeft" state="frozen"/>
      <selection pane="bottomLeft"/>
    </sheetView>
  </sheetViews>
  <sheetFormatPr defaultRowHeight="14" x14ac:dyDescent="0.3"/>
  <cols>
    <col min="1" max="1" width="6" style="67" customWidth="1"/>
    <col min="2" max="2" width="10.81640625" style="28" bestFit="1" customWidth="1"/>
    <col min="3" max="3" width="11.453125" style="75" bestFit="1" customWidth="1"/>
    <col min="4" max="4" width="40.453125" style="85" customWidth="1"/>
    <col min="5" max="5" width="11.81640625" style="17" customWidth="1"/>
    <col min="6" max="6" width="11.453125" customWidth="1"/>
    <col min="7" max="10" width="10.81640625" style="35" bestFit="1" customWidth="1"/>
    <col min="11" max="11" width="8.54296875" bestFit="1" customWidth="1"/>
    <col min="12" max="12" width="6.81640625" style="35" customWidth="1"/>
    <col min="13" max="13" width="6.7265625" style="35" customWidth="1"/>
    <col min="14" max="14" width="7.1796875" style="35" customWidth="1"/>
    <col min="15" max="15" width="7.81640625" style="35" bestFit="1" customWidth="1"/>
    <col min="16" max="18" width="9.81640625" style="35" bestFit="1" customWidth="1"/>
    <col min="19" max="19" width="10" style="35" bestFit="1" customWidth="1"/>
    <col min="20" max="20" width="14.1796875" style="67" bestFit="1" customWidth="1"/>
    <col min="21" max="24" width="10.81640625" bestFit="1" customWidth="1"/>
    <col min="25" max="28" width="8.81640625" bestFit="1" customWidth="1"/>
    <col min="29" max="29" width="8.81640625" customWidth="1"/>
    <col min="30" max="30" width="4.54296875" hidden="1" customWidth="1"/>
    <col min="31" max="31" width="115" style="94" hidden="1" customWidth="1"/>
    <col min="32" max="32" width="129.1796875" hidden="1" customWidth="1"/>
  </cols>
  <sheetData>
    <row r="1" spans="1:31" ht="24.65" customHeight="1" x14ac:dyDescent="0.3">
      <c r="X1" s="110" t="s">
        <v>326</v>
      </c>
      <c r="Y1" s="110"/>
      <c r="Z1" s="110"/>
      <c r="AA1" s="110"/>
      <c r="AB1" s="110"/>
      <c r="AC1" s="110"/>
    </row>
    <row r="3" spans="1:31" x14ac:dyDescent="0.3">
      <c r="A3" s="111" t="s">
        <v>325</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row>
    <row r="5" spans="1:31" s="1" customFormat="1" ht="27.65" customHeight="1" x14ac:dyDescent="0.3">
      <c r="A5" s="112" t="s">
        <v>328</v>
      </c>
      <c r="B5" s="121" t="s">
        <v>0</v>
      </c>
      <c r="C5" s="123" t="s">
        <v>1</v>
      </c>
      <c r="D5" s="121" t="s">
        <v>7</v>
      </c>
      <c r="E5" s="132" t="s">
        <v>330</v>
      </c>
      <c r="F5" s="101" t="s">
        <v>2</v>
      </c>
      <c r="G5" s="130" t="s">
        <v>353</v>
      </c>
      <c r="H5" s="130"/>
      <c r="I5" s="130"/>
      <c r="J5" s="130"/>
      <c r="K5" s="130"/>
      <c r="L5" s="131" t="s">
        <v>3</v>
      </c>
      <c r="M5" s="131"/>
      <c r="N5" s="131"/>
      <c r="O5" s="131"/>
      <c r="P5" s="131"/>
      <c r="Q5" s="131"/>
      <c r="R5" s="131"/>
      <c r="S5" s="131"/>
      <c r="T5" s="131"/>
      <c r="U5" s="127" t="s">
        <v>4</v>
      </c>
      <c r="V5" s="128"/>
      <c r="W5" s="128"/>
      <c r="X5" s="129"/>
      <c r="Y5" s="126" t="s">
        <v>5</v>
      </c>
      <c r="Z5" s="126"/>
      <c r="AA5" s="126"/>
      <c r="AB5" s="126"/>
      <c r="AC5" s="126"/>
      <c r="AE5" s="94" t="s">
        <v>6</v>
      </c>
    </row>
    <row r="6" spans="1:31" ht="30" customHeight="1" x14ac:dyDescent="0.3">
      <c r="A6" s="112"/>
      <c r="B6" s="122"/>
      <c r="C6" s="124"/>
      <c r="D6" s="122"/>
      <c r="E6" s="133"/>
      <c r="F6" s="92"/>
      <c r="G6" s="134" t="s">
        <v>8</v>
      </c>
      <c r="H6" s="135"/>
      <c r="I6" s="135"/>
      <c r="J6" s="136"/>
      <c r="K6" s="119" t="s">
        <v>312</v>
      </c>
      <c r="L6" s="116" t="s">
        <v>9</v>
      </c>
      <c r="M6" s="117"/>
      <c r="N6" s="117"/>
      <c r="O6" s="118"/>
      <c r="P6" s="116" t="s">
        <v>8</v>
      </c>
      <c r="Q6" s="117"/>
      <c r="R6" s="117"/>
      <c r="S6" s="118"/>
      <c r="T6" s="101" t="s">
        <v>327</v>
      </c>
      <c r="U6" s="116" t="s">
        <v>8</v>
      </c>
      <c r="V6" s="117"/>
      <c r="W6" s="117"/>
      <c r="X6" s="118"/>
      <c r="Y6" s="116" t="s">
        <v>10</v>
      </c>
      <c r="Z6" s="117"/>
      <c r="AA6" s="117"/>
      <c r="AB6" s="118"/>
      <c r="AC6" s="101" t="s">
        <v>11</v>
      </c>
    </row>
    <row r="7" spans="1:31" ht="32.15" customHeight="1" x14ac:dyDescent="0.3">
      <c r="A7" s="112"/>
      <c r="B7" s="122"/>
      <c r="C7" s="124"/>
      <c r="D7" s="122"/>
      <c r="E7" s="133"/>
      <c r="F7" s="41"/>
      <c r="G7" s="39">
        <v>2024</v>
      </c>
      <c r="H7" s="39">
        <v>2025</v>
      </c>
      <c r="I7" s="39">
        <v>2026</v>
      </c>
      <c r="J7" s="104" t="s">
        <v>12</v>
      </c>
      <c r="K7" s="120"/>
      <c r="L7" s="39">
        <v>2024</v>
      </c>
      <c r="M7" s="39">
        <v>2025</v>
      </c>
      <c r="N7" s="39">
        <v>2026</v>
      </c>
      <c r="O7" s="39" t="s">
        <v>13</v>
      </c>
      <c r="P7" s="41">
        <v>2024</v>
      </c>
      <c r="Q7" s="41">
        <v>2025</v>
      </c>
      <c r="R7" s="41">
        <v>2026</v>
      </c>
      <c r="S7" s="41" t="s">
        <v>14</v>
      </c>
      <c r="T7" s="105"/>
      <c r="U7" s="39">
        <v>2024</v>
      </c>
      <c r="V7" s="39">
        <v>2025</v>
      </c>
      <c r="W7" s="39">
        <v>2026</v>
      </c>
      <c r="X7" s="39" t="s">
        <v>13</v>
      </c>
      <c r="Y7" s="39">
        <v>2024</v>
      </c>
      <c r="Z7" s="39">
        <v>2025</v>
      </c>
      <c r="AA7" s="39">
        <v>2026</v>
      </c>
      <c r="AB7" s="39" t="s">
        <v>13</v>
      </c>
      <c r="AC7" s="93"/>
    </row>
    <row r="8" spans="1:31" ht="65" x14ac:dyDescent="0.3">
      <c r="A8" s="69">
        <v>1</v>
      </c>
      <c r="B8" s="102" t="s">
        <v>16</v>
      </c>
      <c r="C8" s="76" t="s">
        <v>17</v>
      </c>
      <c r="D8" s="68" t="s">
        <v>18</v>
      </c>
      <c r="E8" s="18" t="s">
        <v>310</v>
      </c>
      <c r="F8" s="2" t="s">
        <v>19</v>
      </c>
      <c r="G8" s="42">
        <v>445093</v>
      </c>
      <c r="H8" s="42">
        <v>445093</v>
      </c>
      <c r="I8" s="42">
        <v>445093</v>
      </c>
      <c r="J8" s="42"/>
      <c r="K8" s="2"/>
      <c r="L8" s="36"/>
      <c r="M8" s="36"/>
      <c r="N8" s="36"/>
      <c r="O8" s="36"/>
      <c r="P8" s="36"/>
      <c r="Q8" s="36"/>
      <c r="R8" s="36"/>
      <c r="S8" s="36"/>
      <c r="T8" s="69"/>
      <c r="U8" s="30"/>
      <c r="V8" s="30"/>
      <c r="W8" s="30"/>
      <c r="X8" s="30"/>
      <c r="Y8" s="30"/>
      <c r="Z8" s="30"/>
      <c r="AA8" s="30"/>
      <c r="AB8" s="30"/>
      <c r="AC8" s="2"/>
      <c r="AD8" s="2"/>
      <c r="AE8" s="95" t="s">
        <v>20</v>
      </c>
    </row>
    <row r="9" spans="1:31" ht="26" x14ac:dyDescent="0.3">
      <c r="A9" s="69">
        <v>2</v>
      </c>
      <c r="B9" s="102" t="s">
        <v>21</v>
      </c>
      <c r="C9" s="78" t="s">
        <v>22</v>
      </c>
      <c r="D9" s="68" t="s">
        <v>23</v>
      </c>
      <c r="E9" s="18" t="s">
        <v>310</v>
      </c>
      <c r="F9" s="2"/>
      <c r="G9" s="42">
        <v>352505</v>
      </c>
      <c r="H9" s="42">
        <v>563798</v>
      </c>
      <c r="I9" s="42">
        <v>776035</v>
      </c>
      <c r="J9" s="42"/>
      <c r="K9" s="2"/>
      <c r="L9" s="36"/>
      <c r="M9" s="36"/>
      <c r="N9" s="36"/>
      <c r="O9" s="36"/>
      <c r="P9" s="36"/>
      <c r="Q9" s="36"/>
      <c r="R9" s="36"/>
      <c r="S9" s="36"/>
      <c r="T9" s="69"/>
      <c r="U9" s="30"/>
      <c r="V9" s="30"/>
      <c r="W9" s="30"/>
      <c r="X9" s="30"/>
      <c r="Y9" s="30"/>
      <c r="Z9" s="30"/>
      <c r="AA9" s="30"/>
      <c r="AB9" s="30"/>
      <c r="AC9" s="2"/>
      <c r="AD9" s="2"/>
      <c r="AE9" s="95" t="s">
        <v>331</v>
      </c>
    </row>
    <row r="10" spans="1:31" ht="65" x14ac:dyDescent="0.3">
      <c r="A10" s="69">
        <v>3</v>
      </c>
      <c r="B10" s="102" t="s">
        <v>21</v>
      </c>
      <c r="C10" s="78" t="s">
        <v>24</v>
      </c>
      <c r="D10" s="68" t="s">
        <v>25</v>
      </c>
      <c r="E10" s="18" t="s">
        <v>310</v>
      </c>
      <c r="F10" s="2"/>
      <c r="G10" s="36"/>
      <c r="H10" s="36"/>
      <c r="I10" s="36"/>
      <c r="J10" s="36"/>
      <c r="K10" s="2"/>
      <c r="L10" s="36">
        <v>4</v>
      </c>
      <c r="M10" s="36">
        <v>4</v>
      </c>
      <c r="N10" s="36">
        <v>4</v>
      </c>
      <c r="O10" s="36">
        <v>4</v>
      </c>
      <c r="P10" s="42">
        <v>169525</v>
      </c>
      <c r="Q10" s="42">
        <v>169525</v>
      </c>
      <c r="R10" s="42">
        <v>169525</v>
      </c>
      <c r="S10" s="42"/>
      <c r="T10" s="69"/>
      <c r="U10" s="30"/>
      <c r="V10" s="30"/>
      <c r="W10" s="30"/>
      <c r="X10" s="30"/>
      <c r="Y10" s="30"/>
      <c r="Z10" s="30"/>
      <c r="AA10" s="30"/>
      <c r="AB10" s="30"/>
      <c r="AC10" s="2"/>
      <c r="AD10" s="2"/>
      <c r="AE10" s="96" t="s">
        <v>26</v>
      </c>
    </row>
    <row r="11" spans="1:31" ht="104" x14ac:dyDescent="0.3">
      <c r="A11" s="69">
        <v>4</v>
      </c>
      <c r="B11" s="102" t="s">
        <v>27</v>
      </c>
      <c r="C11" s="76" t="s">
        <v>28</v>
      </c>
      <c r="D11" s="68" t="s">
        <v>29</v>
      </c>
      <c r="E11" s="18">
        <v>4</v>
      </c>
      <c r="F11" s="2"/>
      <c r="G11" s="37">
        <v>52272</v>
      </c>
      <c r="H11" s="37">
        <v>52272</v>
      </c>
      <c r="I11" s="37">
        <v>52272</v>
      </c>
      <c r="J11" s="36"/>
      <c r="K11" s="2"/>
      <c r="L11" s="36"/>
      <c r="M11" s="36"/>
      <c r="N11" s="36"/>
      <c r="O11" s="36"/>
      <c r="P11" s="36"/>
      <c r="Q11" s="36"/>
      <c r="R11" s="36"/>
      <c r="S11" s="36"/>
      <c r="T11" s="69"/>
      <c r="U11" s="30"/>
      <c r="V11" s="30"/>
      <c r="W11" s="30"/>
      <c r="X11" s="30"/>
      <c r="Y11" s="30"/>
      <c r="Z11" s="30"/>
      <c r="AA11" s="30"/>
      <c r="AB11" s="30"/>
      <c r="AC11" s="2"/>
      <c r="AD11" s="2"/>
      <c r="AE11" s="96" t="s">
        <v>30</v>
      </c>
    </row>
    <row r="12" spans="1:31" s="25" customFormat="1" ht="91" x14ac:dyDescent="0.3">
      <c r="A12" s="69">
        <v>5</v>
      </c>
      <c r="B12" s="103" t="s">
        <v>27</v>
      </c>
      <c r="C12" s="77" t="s">
        <v>31</v>
      </c>
      <c r="D12" s="73" t="s">
        <v>32</v>
      </c>
      <c r="E12" s="27">
        <v>2</v>
      </c>
      <c r="F12" s="26"/>
      <c r="G12" s="38"/>
      <c r="H12" s="38"/>
      <c r="I12" s="38"/>
      <c r="J12" s="38"/>
      <c r="K12" s="26"/>
      <c r="L12" s="52">
        <v>32</v>
      </c>
      <c r="M12" s="52">
        <v>46</v>
      </c>
      <c r="N12" s="52">
        <v>60</v>
      </c>
      <c r="O12" s="38">
        <v>60</v>
      </c>
      <c r="P12" s="53">
        <v>3796409</v>
      </c>
      <c r="Q12" s="53">
        <v>5024815</v>
      </c>
      <c r="R12" s="53">
        <v>6182561</v>
      </c>
      <c r="S12" s="53">
        <v>6559608</v>
      </c>
      <c r="T12" s="70" t="s">
        <v>33</v>
      </c>
      <c r="U12" s="32"/>
      <c r="V12" s="32"/>
      <c r="W12" s="32"/>
      <c r="X12" s="32"/>
      <c r="Y12" s="32"/>
      <c r="Z12" s="32"/>
      <c r="AA12" s="32"/>
      <c r="AB12" s="32"/>
      <c r="AC12" s="26"/>
      <c r="AD12" s="26"/>
      <c r="AE12" s="97" t="s">
        <v>34</v>
      </c>
    </row>
    <row r="13" spans="1:31" ht="56" x14ac:dyDescent="0.3">
      <c r="A13" s="69">
        <v>6</v>
      </c>
      <c r="B13" s="102" t="s">
        <v>27</v>
      </c>
      <c r="C13" s="76" t="s">
        <v>35</v>
      </c>
      <c r="D13" s="68" t="s">
        <v>36</v>
      </c>
      <c r="E13" s="18">
        <v>2</v>
      </c>
      <c r="F13" s="2"/>
      <c r="G13" s="36"/>
      <c r="H13" s="36"/>
      <c r="I13" s="36"/>
      <c r="J13" s="36"/>
      <c r="K13" s="2"/>
      <c r="L13" s="36">
        <v>6</v>
      </c>
      <c r="M13" s="36">
        <v>6</v>
      </c>
      <c r="N13" s="36">
        <v>6</v>
      </c>
      <c r="O13" s="36">
        <v>6</v>
      </c>
      <c r="P13" s="42">
        <v>282438</v>
      </c>
      <c r="Q13" s="42">
        <v>299418</v>
      </c>
      <c r="R13" s="42">
        <v>312552</v>
      </c>
      <c r="S13" s="42">
        <v>324294</v>
      </c>
      <c r="T13" s="69" t="s">
        <v>27</v>
      </c>
      <c r="U13" s="30"/>
      <c r="V13" s="30"/>
      <c r="W13" s="30"/>
      <c r="X13" s="30"/>
      <c r="Y13" s="30"/>
      <c r="Z13" s="30"/>
      <c r="AA13" s="30"/>
      <c r="AB13" s="30"/>
      <c r="AC13" s="2"/>
      <c r="AD13" s="2"/>
      <c r="AE13" s="95" t="s">
        <v>37</v>
      </c>
    </row>
    <row r="14" spans="1:31" ht="42" x14ac:dyDescent="0.3">
      <c r="A14" s="69">
        <v>7</v>
      </c>
      <c r="B14" s="102" t="s">
        <v>27</v>
      </c>
      <c r="C14" s="76" t="s">
        <v>38</v>
      </c>
      <c r="D14" s="68" t="s">
        <v>39</v>
      </c>
      <c r="E14" s="18">
        <v>2</v>
      </c>
      <c r="F14" s="2"/>
      <c r="G14" s="36"/>
      <c r="H14" s="36"/>
      <c r="I14" s="36"/>
      <c r="J14" s="36"/>
      <c r="K14" s="2"/>
      <c r="L14" s="36">
        <v>10</v>
      </c>
      <c r="M14" s="36">
        <v>10</v>
      </c>
      <c r="N14" s="36">
        <v>10</v>
      </c>
      <c r="O14" s="36">
        <v>10</v>
      </c>
      <c r="P14" s="42">
        <v>364656</v>
      </c>
      <c r="Q14" s="42">
        <v>364656</v>
      </c>
      <c r="R14" s="42">
        <v>364656</v>
      </c>
      <c r="S14" s="42">
        <v>364656</v>
      </c>
      <c r="T14" s="68" t="s">
        <v>40</v>
      </c>
      <c r="U14" s="30"/>
      <c r="V14" s="30"/>
      <c r="W14" s="30"/>
      <c r="X14" s="30"/>
      <c r="Y14" s="30"/>
      <c r="Z14" s="30"/>
      <c r="AA14" s="30"/>
      <c r="AB14" s="30"/>
      <c r="AC14" s="2"/>
      <c r="AD14" s="2"/>
      <c r="AE14" s="95" t="s">
        <v>41</v>
      </c>
    </row>
    <row r="15" spans="1:31" ht="70" x14ac:dyDescent="0.3">
      <c r="A15" s="69">
        <v>8</v>
      </c>
      <c r="B15" s="102" t="s">
        <v>27</v>
      </c>
      <c r="C15" s="76" t="s">
        <v>42</v>
      </c>
      <c r="D15" s="86" t="s">
        <v>43</v>
      </c>
      <c r="E15" s="18">
        <v>4</v>
      </c>
      <c r="F15" s="2"/>
      <c r="G15" s="42">
        <v>3386109</v>
      </c>
      <c r="H15" s="42">
        <v>3589267</v>
      </c>
      <c r="I15" s="42">
        <v>3747211</v>
      </c>
      <c r="J15" s="42">
        <v>3887741</v>
      </c>
      <c r="K15" s="3" t="s">
        <v>44</v>
      </c>
      <c r="L15" s="36"/>
      <c r="M15" s="36"/>
      <c r="N15" s="36"/>
      <c r="O15" s="36"/>
      <c r="P15" s="36"/>
      <c r="Q15" s="36"/>
      <c r="R15" s="36"/>
      <c r="S15" s="36"/>
      <c r="T15" s="68" t="s">
        <v>45</v>
      </c>
      <c r="U15" s="30"/>
      <c r="V15" s="30"/>
      <c r="W15" s="30"/>
      <c r="X15" s="30"/>
      <c r="Y15" s="30"/>
      <c r="Z15" s="30"/>
      <c r="AA15" s="30"/>
      <c r="AB15" s="30"/>
      <c r="AC15" s="2"/>
      <c r="AD15" s="2"/>
      <c r="AE15" s="95" t="s">
        <v>46</v>
      </c>
    </row>
    <row r="16" spans="1:31" ht="42" x14ac:dyDescent="0.3">
      <c r="A16" s="69">
        <v>9</v>
      </c>
      <c r="B16" s="102" t="s">
        <v>27</v>
      </c>
      <c r="C16" s="76" t="s">
        <v>47</v>
      </c>
      <c r="D16" s="68" t="s">
        <v>48</v>
      </c>
      <c r="E16" s="18">
        <v>2</v>
      </c>
      <c r="F16" s="2"/>
      <c r="G16" s="36"/>
      <c r="H16" s="36"/>
      <c r="I16" s="36"/>
      <c r="J16" s="36"/>
      <c r="K16" s="2"/>
      <c r="L16" s="36">
        <v>2</v>
      </c>
      <c r="M16" s="36">
        <v>2</v>
      </c>
      <c r="N16" s="36">
        <v>2</v>
      </c>
      <c r="O16" s="36">
        <v>2</v>
      </c>
      <c r="P16" s="53">
        <v>54120</v>
      </c>
      <c r="Q16" s="53">
        <v>54120</v>
      </c>
      <c r="R16" s="53">
        <v>54120</v>
      </c>
      <c r="S16" s="53">
        <v>54120</v>
      </c>
      <c r="T16" s="69" t="s">
        <v>49</v>
      </c>
      <c r="U16" s="30"/>
      <c r="V16" s="30"/>
      <c r="W16" s="30"/>
      <c r="X16" s="30"/>
      <c r="Y16" s="30"/>
      <c r="Z16" s="30"/>
      <c r="AA16" s="30"/>
      <c r="AB16" s="30"/>
      <c r="AC16" s="2"/>
      <c r="AD16" s="2"/>
      <c r="AE16" s="95" t="s">
        <v>50</v>
      </c>
    </row>
    <row r="17" spans="1:31" ht="56" x14ac:dyDescent="0.3">
      <c r="A17" s="69">
        <v>10</v>
      </c>
      <c r="B17" s="102" t="s">
        <v>27</v>
      </c>
      <c r="C17" s="76" t="s">
        <v>51</v>
      </c>
      <c r="D17" s="68" t="s">
        <v>52</v>
      </c>
      <c r="E17" s="18">
        <v>4</v>
      </c>
      <c r="F17" s="2"/>
      <c r="G17" s="42">
        <v>8216</v>
      </c>
      <c r="H17" s="42">
        <v>8216</v>
      </c>
      <c r="I17" s="42">
        <v>8216</v>
      </c>
      <c r="J17" s="36"/>
      <c r="K17" s="2"/>
      <c r="L17" s="36"/>
      <c r="M17" s="36"/>
      <c r="N17" s="36"/>
      <c r="O17" s="36"/>
      <c r="P17" s="36"/>
      <c r="Q17" s="36"/>
      <c r="R17" s="36"/>
      <c r="S17" s="36"/>
      <c r="T17" s="69" t="s">
        <v>49</v>
      </c>
      <c r="U17" s="30"/>
      <c r="V17" s="30"/>
      <c r="W17" s="30"/>
      <c r="X17" s="30"/>
      <c r="Y17" s="30"/>
      <c r="Z17" s="30"/>
      <c r="AA17" s="30"/>
      <c r="AB17" s="30"/>
      <c r="AC17" s="2"/>
      <c r="AD17" s="2"/>
      <c r="AE17" s="95"/>
    </row>
    <row r="18" spans="1:31" ht="56" x14ac:dyDescent="0.3">
      <c r="A18" s="69">
        <v>11</v>
      </c>
      <c r="B18" s="102" t="s">
        <v>27</v>
      </c>
      <c r="C18" s="76" t="s">
        <v>53</v>
      </c>
      <c r="D18" s="68" t="s">
        <v>54</v>
      </c>
      <c r="E18" s="18">
        <v>2</v>
      </c>
      <c r="F18" s="2"/>
      <c r="G18" s="36"/>
      <c r="H18" s="36"/>
      <c r="I18" s="36"/>
      <c r="J18" s="36"/>
      <c r="K18" s="2"/>
      <c r="L18" s="36">
        <v>9</v>
      </c>
      <c r="M18" s="36">
        <v>9</v>
      </c>
      <c r="N18" s="36">
        <v>9</v>
      </c>
      <c r="O18" s="36">
        <v>9</v>
      </c>
      <c r="P18" s="42">
        <v>446687</v>
      </c>
      <c r="Q18" s="42">
        <v>473509</v>
      </c>
      <c r="R18" s="42">
        <v>494312</v>
      </c>
      <c r="S18" s="42">
        <v>512853</v>
      </c>
      <c r="T18" s="69"/>
      <c r="U18" s="30"/>
      <c r="V18" s="30"/>
      <c r="W18" s="30"/>
      <c r="X18" s="30"/>
      <c r="Y18" s="30"/>
      <c r="Z18" s="30"/>
      <c r="AA18" s="30"/>
      <c r="AB18" s="30"/>
      <c r="AC18" s="2"/>
      <c r="AD18" s="2"/>
      <c r="AE18" s="95" t="s">
        <v>55</v>
      </c>
    </row>
    <row r="19" spans="1:31" ht="65" x14ac:dyDescent="0.3">
      <c r="A19" s="69">
        <v>12</v>
      </c>
      <c r="B19" s="102" t="s">
        <v>56</v>
      </c>
      <c r="C19" s="78" t="s">
        <v>57</v>
      </c>
      <c r="D19" s="86" t="s">
        <v>58</v>
      </c>
      <c r="E19" s="18">
        <v>4</v>
      </c>
      <c r="F19" s="2"/>
      <c r="G19" s="42">
        <f>8245252+139125+944500+224350+21300+79360+82784+54514+170150</f>
        <v>9961335</v>
      </c>
      <c r="H19" s="42">
        <f>8245252+139125+944500+224350+21300+79360+82784+53084+170150</f>
        <v>9959905</v>
      </c>
      <c r="I19" s="42">
        <f>8245252+139125+944500+224350+21300+79360+82784+170150</f>
        <v>9906821</v>
      </c>
      <c r="J19" s="42">
        <f>8245252+139125+944500+224350+21300+79360+82784+170150</f>
        <v>9906821</v>
      </c>
      <c r="K19" s="2"/>
      <c r="L19" s="54">
        <v>4</v>
      </c>
      <c r="M19" s="54">
        <v>4</v>
      </c>
      <c r="N19" s="54">
        <v>3</v>
      </c>
      <c r="O19" s="54">
        <v>3</v>
      </c>
      <c r="P19" s="36"/>
      <c r="Q19" s="36"/>
      <c r="R19" s="36"/>
      <c r="S19" s="36"/>
      <c r="T19" s="69"/>
      <c r="U19" s="30"/>
      <c r="V19" s="30"/>
      <c r="W19" s="30"/>
      <c r="X19" s="30"/>
      <c r="Y19" s="30"/>
      <c r="Z19" s="30"/>
      <c r="AA19" s="30"/>
      <c r="AB19" s="30"/>
      <c r="AC19" s="2"/>
      <c r="AD19" s="2"/>
      <c r="AE19" s="95" t="s">
        <v>59</v>
      </c>
    </row>
    <row r="20" spans="1:31" ht="28" x14ac:dyDescent="0.3">
      <c r="A20" s="69">
        <v>13</v>
      </c>
      <c r="B20" s="102" t="s">
        <v>56</v>
      </c>
      <c r="C20" s="78" t="s">
        <v>60</v>
      </c>
      <c r="D20" s="68" t="s">
        <v>61</v>
      </c>
      <c r="E20" s="18">
        <v>2</v>
      </c>
      <c r="F20" s="2"/>
      <c r="G20" s="36"/>
      <c r="H20" s="36"/>
      <c r="I20" s="36"/>
      <c r="J20" s="36"/>
      <c r="K20" s="2"/>
      <c r="L20" s="36">
        <v>5</v>
      </c>
      <c r="M20" s="36">
        <v>5</v>
      </c>
      <c r="N20" s="36">
        <v>5</v>
      </c>
      <c r="O20" s="36"/>
      <c r="P20" s="42">
        <f>124642+114248+150220</f>
        <v>389110</v>
      </c>
      <c r="Q20" s="42">
        <f>124642+114248+148530</f>
        <v>387420</v>
      </c>
      <c r="R20" s="42">
        <f>124642+114248+148530</f>
        <v>387420</v>
      </c>
      <c r="S20" s="36"/>
      <c r="T20" s="69"/>
      <c r="U20" s="30"/>
      <c r="V20" s="30"/>
      <c r="W20" s="30"/>
      <c r="X20" s="30"/>
      <c r="Y20" s="30"/>
      <c r="Z20" s="30"/>
      <c r="AA20" s="30"/>
      <c r="AB20" s="30"/>
      <c r="AC20" s="2"/>
      <c r="AD20" s="2"/>
      <c r="AE20" s="95"/>
    </row>
    <row r="21" spans="1:31" ht="78" x14ac:dyDescent="0.3">
      <c r="A21" s="69">
        <v>14</v>
      </c>
      <c r="B21" s="102" t="s">
        <v>56</v>
      </c>
      <c r="C21" s="78" t="s">
        <v>62</v>
      </c>
      <c r="D21" s="68" t="s">
        <v>63</v>
      </c>
      <c r="E21" s="18">
        <v>4</v>
      </c>
      <c r="F21" s="2"/>
      <c r="G21" s="42">
        <v>482081.08632000006</v>
      </c>
      <c r="H21" s="42">
        <v>482081.08632000006</v>
      </c>
      <c r="I21" s="42">
        <v>482081.08632000006</v>
      </c>
      <c r="J21" s="42">
        <v>482081.08632000006</v>
      </c>
      <c r="K21" s="2"/>
      <c r="L21" s="36"/>
      <c r="M21" s="36"/>
      <c r="N21" s="36"/>
      <c r="O21" s="36"/>
      <c r="P21" s="36"/>
      <c r="Q21" s="36"/>
      <c r="R21" s="36"/>
      <c r="S21" s="36"/>
      <c r="T21" s="69"/>
      <c r="U21" s="30"/>
      <c r="V21" s="30"/>
      <c r="W21" s="30"/>
      <c r="X21" s="30"/>
      <c r="Y21" s="30"/>
      <c r="Z21" s="30"/>
      <c r="AA21" s="30"/>
      <c r="AB21" s="30"/>
      <c r="AC21" s="2"/>
      <c r="AD21" s="2"/>
      <c r="AE21" s="95" t="s">
        <v>64</v>
      </c>
    </row>
    <row r="22" spans="1:31" ht="56" x14ac:dyDescent="0.3">
      <c r="A22" s="69">
        <v>15</v>
      </c>
      <c r="B22" s="102" t="s">
        <v>56</v>
      </c>
      <c r="C22" s="78" t="s">
        <v>65</v>
      </c>
      <c r="D22" s="68" t="s">
        <v>66</v>
      </c>
      <c r="E22" s="18">
        <v>4</v>
      </c>
      <c r="F22" s="2"/>
      <c r="G22" s="36"/>
      <c r="H22" s="42">
        <f>151400+289242</f>
        <v>440642</v>
      </c>
      <c r="I22" s="42">
        <f>326439+499420</f>
        <v>825859</v>
      </c>
      <c r="J22" s="42">
        <f>326439+499420+103934</f>
        <v>929793</v>
      </c>
      <c r="K22" s="2"/>
      <c r="L22" s="36"/>
      <c r="M22" s="36"/>
      <c r="N22" s="36"/>
      <c r="O22" s="36"/>
      <c r="P22" s="36"/>
      <c r="Q22" s="36"/>
      <c r="R22" s="36"/>
      <c r="S22" s="36"/>
      <c r="T22" s="69"/>
      <c r="U22" s="30"/>
      <c r="V22" s="30"/>
      <c r="W22" s="30"/>
      <c r="X22" s="30"/>
      <c r="Y22" s="30"/>
      <c r="Z22" s="30"/>
      <c r="AA22" s="30"/>
      <c r="AB22" s="30"/>
      <c r="AC22" s="2"/>
      <c r="AD22" s="2"/>
      <c r="AE22" s="95" t="s">
        <v>67</v>
      </c>
    </row>
    <row r="23" spans="1:31" ht="28" x14ac:dyDescent="0.3">
      <c r="A23" s="69">
        <v>16</v>
      </c>
      <c r="B23" s="102" t="s">
        <v>56</v>
      </c>
      <c r="C23" s="78" t="s">
        <v>68</v>
      </c>
      <c r="D23" s="68" t="s">
        <v>69</v>
      </c>
      <c r="E23" s="18">
        <v>4</v>
      </c>
      <c r="F23" s="2"/>
      <c r="G23" s="42">
        <v>107907</v>
      </c>
      <c r="H23" s="42">
        <v>14700</v>
      </c>
      <c r="I23" s="42">
        <v>10860</v>
      </c>
      <c r="J23" s="36"/>
      <c r="K23" s="2"/>
      <c r="L23" s="36"/>
      <c r="M23" s="36"/>
      <c r="N23" s="36"/>
      <c r="O23" s="36"/>
      <c r="P23" s="36"/>
      <c r="Q23" s="36"/>
      <c r="R23" s="36"/>
      <c r="S23" s="36"/>
      <c r="T23" s="69"/>
      <c r="U23" s="30"/>
      <c r="V23" s="30"/>
      <c r="W23" s="30"/>
      <c r="X23" s="30"/>
      <c r="Y23" s="30"/>
      <c r="Z23" s="30"/>
      <c r="AA23" s="30"/>
      <c r="AB23" s="30"/>
      <c r="AC23" s="2"/>
      <c r="AD23" s="2"/>
      <c r="AE23" s="95"/>
    </row>
    <row r="24" spans="1:31" ht="28" x14ac:dyDescent="0.3">
      <c r="A24" s="69">
        <v>17</v>
      </c>
      <c r="B24" s="102" t="s">
        <v>56</v>
      </c>
      <c r="C24" s="78" t="s">
        <v>70</v>
      </c>
      <c r="D24" s="68" t="s">
        <v>71</v>
      </c>
      <c r="E24" s="18">
        <v>4</v>
      </c>
      <c r="F24" s="2"/>
      <c r="G24" s="42">
        <v>27894</v>
      </c>
      <c r="H24" s="42">
        <v>24465</v>
      </c>
      <c r="I24" s="42">
        <v>25948</v>
      </c>
      <c r="J24" s="42">
        <v>26102</v>
      </c>
      <c r="K24" s="2"/>
      <c r="L24" s="36"/>
      <c r="M24" s="36"/>
      <c r="N24" s="36"/>
      <c r="O24" s="36"/>
      <c r="P24" s="36"/>
      <c r="Q24" s="36"/>
      <c r="R24" s="36"/>
      <c r="S24" s="36"/>
      <c r="T24" s="69" t="s">
        <v>72</v>
      </c>
      <c r="U24" s="30"/>
      <c r="V24" s="30"/>
      <c r="W24" s="30"/>
      <c r="X24" s="30"/>
      <c r="Y24" s="30"/>
      <c r="Z24" s="30"/>
      <c r="AA24" s="30"/>
      <c r="AB24" s="30"/>
      <c r="AC24" s="2"/>
      <c r="AD24" s="2"/>
      <c r="AE24" s="95" t="s">
        <v>73</v>
      </c>
    </row>
    <row r="25" spans="1:31" ht="28" x14ac:dyDescent="0.3">
      <c r="A25" s="69">
        <v>18</v>
      </c>
      <c r="B25" s="102" t="s">
        <v>74</v>
      </c>
      <c r="C25" s="76" t="s">
        <v>75</v>
      </c>
      <c r="D25" s="68" t="s">
        <v>76</v>
      </c>
      <c r="E25" s="18">
        <v>3</v>
      </c>
      <c r="F25" s="2"/>
      <c r="G25" s="36"/>
      <c r="H25" s="36"/>
      <c r="I25" s="36"/>
      <c r="J25" s="36"/>
      <c r="K25" s="2"/>
      <c r="L25" s="36"/>
      <c r="M25" s="36"/>
      <c r="N25" s="36"/>
      <c r="O25" s="36"/>
      <c r="P25" s="36"/>
      <c r="Q25" s="36"/>
      <c r="R25" s="36"/>
      <c r="S25" s="36"/>
      <c r="T25" s="69"/>
      <c r="U25" s="63">
        <v>7960464</v>
      </c>
      <c r="V25" s="63">
        <v>16613145</v>
      </c>
      <c r="W25" s="63">
        <v>25914770</v>
      </c>
      <c r="X25" s="63">
        <v>25914770</v>
      </c>
      <c r="Y25" s="30"/>
      <c r="Z25" s="30"/>
      <c r="AA25" s="30"/>
      <c r="AB25" s="30"/>
      <c r="AC25" s="2"/>
      <c r="AD25" s="2"/>
      <c r="AE25" s="95" t="s">
        <v>77</v>
      </c>
    </row>
    <row r="26" spans="1:31" ht="28" x14ac:dyDescent="0.3">
      <c r="A26" s="69">
        <v>19</v>
      </c>
      <c r="B26" s="102" t="s">
        <v>108</v>
      </c>
      <c r="C26" s="78" t="s">
        <v>78</v>
      </c>
      <c r="D26" s="68" t="s">
        <v>79</v>
      </c>
      <c r="E26" s="18">
        <v>3</v>
      </c>
      <c r="F26" s="2"/>
      <c r="G26" s="36"/>
      <c r="H26" s="36"/>
      <c r="I26" s="36"/>
      <c r="J26" s="36"/>
      <c r="K26" s="2"/>
      <c r="L26" s="36"/>
      <c r="M26" s="36"/>
      <c r="N26" s="36"/>
      <c r="O26" s="36"/>
      <c r="P26" s="36"/>
      <c r="Q26" s="36"/>
      <c r="R26" s="36"/>
      <c r="S26" s="36"/>
      <c r="T26" s="69"/>
      <c r="U26" s="29"/>
      <c r="V26" s="29"/>
      <c r="W26" s="30"/>
      <c r="X26" s="30"/>
      <c r="Y26" s="64">
        <v>835994</v>
      </c>
      <c r="Z26" s="64">
        <v>53271</v>
      </c>
      <c r="AA26" s="30"/>
      <c r="AB26" s="30"/>
      <c r="AC26" s="3" t="s">
        <v>354</v>
      </c>
      <c r="AD26" s="2"/>
      <c r="AE26" s="95" t="s">
        <v>80</v>
      </c>
    </row>
    <row r="27" spans="1:31" ht="39" x14ac:dyDescent="0.3">
      <c r="A27" s="69">
        <v>20</v>
      </c>
      <c r="B27" s="102" t="s">
        <v>94</v>
      </c>
      <c r="C27" s="76" t="s">
        <v>95</v>
      </c>
      <c r="D27" s="68" t="s">
        <v>96</v>
      </c>
      <c r="E27" s="18">
        <v>2</v>
      </c>
      <c r="F27" s="2"/>
      <c r="G27" s="36"/>
      <c r="H27" s="36"/>
      <c r="I27" s="36"/>
      <c r="J27" s="36"/>
      <c r="K27" s="2"/>
      <c r="L27" s="36">
        <v>3</v>
      </c>
      <c r="M27" s="36">
        <v>3</v>
      </c>
      <c r="N27" s="36">
        <v>3</v>
      </c>
      <c r="O27" s="36">
        <v>3</v>
      </c>
      <c r="P27" s="37">
        <v>150000</v>
      </c>
      <c r="Q27" s="37">
        <v>150000</v>
      </c>
      <c r="R27" s="37">
        <v>150000</v>
      </c>
      <c r="S27" s="37">
        <v>150000</v>
      </c>
      <c r="T27" s="69"/>
      <c r="U27" s="30"/>
      <c r="V27" s="30"/>
      <c r="W27" s="30"/>
      <c r="X27" s="30"/>
      <c r="Y27" s="30"/>
      <c r="Z27" s="30"/>
      <c r="AA27" s="30"/>
      <c r="AB27" s="30"/>
      <c r="AC27" s="2"/>
      <c r="AD27" s="2"/>
      <c r="AE27" s="95" t="s">
        <v>97</v>
      </c>
    </row>
    <row r="28" spans="1:31" ht="91" x14ac:dyDescent="0.3">
      <c r="A28" s="69">
        <v>21</v>
      </c>
      <c r="B28" s="102" t="s">
        <v>94</v>
      </c>
      <c r="C28" s="78" t="s">
        <v>99</v>
      </c>
      <c r="D28" s="73" t="s">
        <v>98</v>
      </c>
      <c r="E28" s="18">
        <v>2</v>
      </c>
      <c r="F28" s="2"/>
      <c r="G28" s="36"/>
      <c r="H28" s="36"/>
      <c r="I28" s="36"/>
      <c r="J28" s="36"/>
      <c r="K28" s="2"/>
      <c r="L28" s="36">
        <v>1</v>
      </c>
      <c r="M28" s="36">
        <v>1</v>
      </c>
      <c r="N28" s="36">
        <v>1</v>
      </c>
      <c r="O28" s="36">
        <v>1</v>
      </c>
      <c r="P28" s="42">
        <v>29931</v>
      </c>
      <c r="Q28" s="42">
        <v>29931</v>
      </c>
      <c r="R28" s="42">
        <v>29931</v>
      </c>
      <c r="S28" s="42">
        <v>29931</v>
      </c>
      <c r="T28" s="69" t="s">
        <v>94</v>
      </c>
      <c r="U28" s="30"/>
      <c r="V28" s="30"/>
      <c r="W28" s="30"/>
      <c r="X28" s="30"/>
      <c r="Y28" s="30"/>
      <c r="Z28" s="30"/>
      <c r="AA28" s="30"/>
      <c r="AB28" s="30"/>
      <c r="AC28" s="2"/>
      <c r="AD28" s="2"/>
      <c r="AE28" s="95" t="s">
        <v>100</v>
      </c>
    </row>
    <row r="29" spans="1:31" ht="39" x14ac:dyDescent="0.3">
      <c r="A29" s="69">
        <v>22</v>
      </c>
      <c r="B29" s="102" t="s">
        <v>94</v>
      </c>
      <c r="C29" s="78" t="s">
        <v>102</v>
      </c>
      <c r="D29" s="87" t="s">
        <v>101</v>
      </c>
      <c r="E29" s="18">
        <v>4</v>
      </c>
      <c r="F29" s="2"/>
      <c r="G29" s="42">
        <v>1000928</v>
      </c>
      <c r="H29" s="42">
        <v>1900432</v>
      </c>
      <c r="I29" s="42">
        <v>2426739</v>
      </c>
      <c r="J29" s="42">
        <v>2426739</v>
      </c>
      <c r="K29" s="2"/>
      <c r="L29" s="36"/>
      <c r="M29" s="36"/>
      <c r="N29" s="36"/>
      <c r="O29" s="36"/>
      <c r="P29" s="36"/>
      <c r="Q29" s="36"/>
      <c r="R29" s="36"/>
      <c r="S29" s="36"/>
      <c r="T29" s="69"/>
      <c r="U29" s="30"/>
      <c r="V29" s="30"/>
      <c r="W29" s="30"/>
      <c r="X29" s="30"/>
      <c r="Y29" s="30"/>
      <c r="Z29" s="30"/>
      <c r="AA29" s="30"/>
      <c r="AB29" s="30"/>
      <c r="AC29" s="2"/>
      <c r="AD29" s="2"/>
      <c r="AE29" s="95" t="s">
        <v>103</v>
      </c>
    </row>
    <row r="30" spans="1:31" ht="28" x14ac:dyDescent="0.3">
      <c r="A30" s="69">
        <v>23</v>
      </c>
      <c r="B30" s="102" t="s">
        <v>94</v>
      </c>
      <c r="C30" s="78" t="s">
        <v>105</v>
      </c>
      <c r="D30" s="68" t="s">
        <v>104</v>
      </c>
      <c r="E30" s="18">
        <v>3</v>
      </c>
      <c r="F30" s="2"/>
      <c r="G30" s="42">
        <f>139091</f>
        <v>139091</v>
      </c>
      <c r="H30" s="42">
        <f>141049</f>
        <v>141049</v>
      </c>
      <c r="I30" s="42">
        <f>140299</f>
        <v>140299</v>
      </c>
      <c r="J30" s="36"/>
      <c r="K30" s="2"/>
      <c r="L30" s="36"/>
      <c r="M30" s="36"/>
      <c r="N30" s="36"/>
      <c r="O30" s="36"/>
      <c r="P30" s="36"/>
      <c r="Q30" s="36"/>
      <c r="R30" s="36"/>
      <c r="S30" s="36"/>
      <c r="T30" s="69"/>
      <c r="U30" s="30"/>
      <c r="V30" s="30"/>
      <c r="W30" s="30"/>
      <c r="X30" s="30"/>
      <c r="Y30" s="30"/>
      <c r="Z30" s="30"/>
      <c r="AA30" s="30"/>
      <c r="AB30" s="30"/>
      <c r="AC30" s="2"/>
      <c r="AD30" s="2"/>
      <c r="AE30" s="95" t="s">
        <v>106</v>
      </c>
    </row>
    <row r="31" spans="1:31" ht="65" x14ac:dyDescent="0.3">
      <c r="A31" s="69">
        <v>24</v>
      </c>
      <c r="B31" s="102" t="s">
        <v>109</v>
      </c>
      <c r="C31" s="78" t="s">
        <v>110</v>
      </c>
      <c r="D31" s="68" t="s">
        <v>107</v>
      </c>
      <c r="E31" s="18" t="s">
        <v>310</v>
      </c>
      <c r="F31" s="2"/>
      <c r="G31" s="42">
        <v>1789516</v>
      </c>
      <c r="H31" s="42">
        <v>2294670</v>
      </c>
      <c r="I31" s="42">
        <v>3142611</v>
      </c>
      <c r="J31" s="42">
        <v>3142611</v>
      </c>
      <c r="K31" s="2"/>
      <c r="L31" s="36"/>
      <c r="M31" s="36"/>
      <c r="N31" s="36"/>
      <c r="O31" s="36"/>
      <c r="P31" s="36"/>
      <c r="Q31" s="36"/>
      <c r="R31" s="36"/>
      <c r="S31" s="36"/>
      <c r="T31" s="69"/>
      <c r="U31" s="30"/>
      <c r="V31" s="30"/>
      <c r="W31" s="30"/>
      <c r="X31" s="30"/>
      <c r="Y31" s="30"/>
      <c r="Z31" s="30"/>
      <c r="AA31" s="30"/>
      <c r="AB31" s="30"/>
      <c r="AC31" s="2"/>
      <c r="AD31" s="2"/>
      <c r="AE31" s="95" t="s">
        <v>111</v>
      </c>
    </row>
    <row r="32" spans="1:31" ht="78" x14ac:dyDescent="0.3">
      <c r="A32" s="69">
        <v>25</v>
      </c>
      <c r="B32" s="102" t="s">
        <v>113</v>
      </c>
      <c r="C32" s="78" t="s">
        <v>114</v>
      </c>
      <c r="D32" s="68" t="s">
        <v>112</v>
      </c>
      <c r="E32" s="18">
        <v>2</v>
      </c>
      <c r="F32" s="2"/>
      <c r="G32" s="36"/>
      <c r="H32" s="36"/>
      <c r="I32" s="36"/>
      <c r="J32" s="36"/>
      <c r="K32" s="2"/>
      <c r="L32" s="36">
        <v>13</v>
      </c>
      <c r="M32" s="36">
        <v>13</v>
      </c>
      <c r="N32" s="36">
        <v>13</v>
      </c>
      <c r="O32" s="36">
        <v>13</v>
      </c>
      <c r="P32" s="42">
        <v>398372</v>
      </c>
      <c r="Q32" s="42">
        <v>398372</v>
      </c>
      <c r="R32" s="42">
        <v>398372</v>
      </c>
      <c r="S32" s="42">
        <v>398372</v>
      </c>
      <c r="T32" s="69"/>
      <c r="U32" s="30"/>
      <c r="V32" s="30"/>
      <c r="W32" s="30"/>
      <c r="X32" s="30"/>
      <c r="Y32" s="30"/>
      <c r="Z32" s="30"/>
      <c r="AA32" s="30"/>
      <c r="AB32" s="30"/>
      <c r="AC32" s="2"/>
      <c r="AD32" s="2"/>
      <c r="AE32" s="95" t="s">
        <v>115</v>
      </c>
    </row>
    <row r="33" spans="1:31" ht="65" x14ac:dyDescent="0.3">
      <c r="A33" s="69">
        <v>26</v>
      </c>
      <c r="B33" s="102" t="s">
        <v>113</v>
      </c>
      <c r="C33" s="78" t="s">
        <v>117</v>
      </c>
      <c r="D33" s="87" t="s">
        <v>116</v>
      </c>
      <c r="E33" s="18">
        <v>4</v>
      </c>
      <c r="F33" s="2"/>
      <c r="G33" s="42">
        <f>3828000+6898205+456639+260028+681614+2629964+928675</f>
        <v>15683125</v>
      </c>
      <c r="H33" s="42">
        <f>4019400+6898205+456639+260028+681614+2629964+928675</f>
        <v>15874525</v>
      </c>
      <c r="I33" s="42">
        <f>4019400+6898205+456639+260028+681614+2629964+928675</f>
        <v>15874525</v>
      </c>
      <c r="J33" s="42">
        <f>4019400+6898205+456639+260028+681614+2629964+928675</f>
        <v>15874525</v>
      </c>
      <c r="K33" s="2" t="s">
        <v>119</v>
      </c>
      <c r="L33" s="36"/>
      <c r="M33" s="36"/>
      <c r="N33" s="36"/>
      <c r="O33" s="36"/>
      <c r="P33" s="36"/>
      <c r="Q33" s="36"/>
      <c r="R33" s="36"/>
      <c r="S33" s="36"/>
      <c r="T33" s="69"/>
      <c r="U33" s="30"/>
      <c r="V33" s="30"/>
      <c r="W33" s="30"/>
      <c r="X33" s="30"/>
      <c r="Y33" s="30"/>
      <c r="Z33" s="30"/>
      <c r="AA33" s="30"/>
      <c r="AB33" s="30"/>
      <c r="AC33" s="2"/>
      <c r="AD33" s="2"/>
      <c r="AE33" s="95" t="s">
        <v>118</v>
      </c>
    </row>
    <row r="34" spans="1:31" ht="56" x14ac:dyDescent="0.3">
      <c r="A34" s="69">
        <v>27</v>
      </c>
      <c r="B34" s="102" t="s">
        <v>123</v>
      </c>
      <c r="C34" s="79" t="s">
        <v>121</v>
      </c>
      <c r="D34" s="68" t="s">
        <v>120</v>
      </c>
      <c r="E34" s="18">
        <v>3</v>
      </c>
      <c r="F34" s="2"/>
      <c r="G34" s="36"/>
      <c r="H34" s="36"/>
      <c r="I34" s="36"/>
      <c r="J34" s="36"/>
      <c r="K34" s="2"/>
      <c r="L34" s="36"/>
      <c r="M34" s="36"/>
      <c r="N34" s="36"/>
      <c r="O34" s="36"/>
      <c r="P34" s="36"/>
      <c r="Q34" s="36"/>
      <c r="R34" s="36"/>
      <c r="S34" s="36"/>
      <c r="T34" s="69"/>
      <c r="U34" s="31">
        <v>230678560</v>
      </c>
      <c r="V34" s="31">
        <v>231505576</v>
      </c>
      <c r="W34" s="31">
        <v>231958467</v>
      </c>
      <c r="X34" s="31">
        <v>231958467</v>
      </c>
      <c r="Y34" s="30"/>
      <c r="Z34" s="30"/>
      <c r="AA34" s="30"/>
      <c r="AB34" s="30"/>
      <c r="AC34" s="2"/>
      <c r="AD34" s="2"/>
      <c r="AE34" s="95" t="s">
        <v>122</v>
      </c>
    </row>
    <row r="35" spans="1:31" ht="273" x14ac:dyDescent="0.3">
      <c r="A35" s="69">
        <v>28</v>
      </c>
      <c r="B35" s="102" t="s">
        <v>126</v>
      </c>
      <c r="C35" s="78" t="s">
        <v>125</v>
      </c>
      <c r="D35" s="68" t="s">
        <v>124</v>
      </c>
      <c r="E35" s="18">
        <v>2</v>
      </c>
      <c r="F35" s="2"/>
      <c r="G35" s="36"/>
      <c r="H35" s="36"/>
      <c r="I35" s="36"/>
      <c r="J35" s="36"/>
      <c r="K35" s="2"/>
      <c r="L35" s="36">
        <v>3</v>
      </c>
      <c r="M35" s="36">
        <v>3</v>
      </c>
      <c r="N35" s="36">
        <v>3</v>
      </c>
      <c r="O35" s="36">
        <v>3</v>
      </c>
      <c r="P35" s="42">
        <v>189841</v>
      </c>
      <c r="Q35" s="42">
        <v>189841</v>
      </c>
      <c r="R35" s="42">
        <v>189841</v>
      </c>
      <c r="S35" s="42">
        <v>189841</v>
      </c>
      <c r="T35" s="69" t="s">
        <v>126</v>
      </c>
      <c r="U35" s="30"/>
      <c r="V35" s="30"/>
      <c r="W35" s="30"/>
      <c r="X35" s="30"/>
      <c r="Y35" s="30"/>
      <c r="Z35" s="30"/>
      <c r="AA35" s="30"/>
      <c r="AB35" s="30"/>
      <c r="AC35" s="2"/>
      <c r="AD35" s="2"/>
      <c r="AE35" s="95" t="s">
        <v>127</v>
      </c>
    </row>
    <row r="36" spans="1:31" ht="117" x14ac:dyDescent="0.3">
      <c r="A36" s="69">
        <v>29</v>
      </c>
      <c r="B36" s="102" t="s">
        <v>126</v>
      </c>
      <c r="C36" s="78" t="s">
        <v>129</v>
      </c>
      <c r="D36" s="68" t="s">
        <v>128</v>
      </c>
      <c r="E36" s="18">
        <v>2</v>
      </c>
      <c r="F36" s="2"/>
      <c r="G36" s="36"/>
      <c r="H36" s="36"/>
      <c r="I36" s="36"/>
      <c r="J36" s="36"/>
      <c r="K36" s="2"/>
      <c r="L36" s="36">
        <v>5.5</v>
      </c>
      <c r="M36" s="36">
        <v>5.5</v>
      </c>
      <c r="N36" s="36">
        <v>5.5</v>
      </c>
      <c r="O36" s="36">
        <v>5.5</v>
      </c>
      <c r="P36" s="42">
        <v>142768</v>
      </c>
      <c r="Q36" s="42">
        <v>142768</v>
      </c>
      <c r="R36" s="42">
        <v>142768</v>
      </c>
      <c r="S36" s="42">
        <v>142768</v>
      </c>
      <c r="T36" s="69"/>
      <c r="U36" s="30"/>
      <c r="V36" s="30"/>
      <c r="W36" s="30"/>
      <c r="X36" s="30"/>
      <c r="Y36" s="30"/>
      <c r="Z36" s="30"/>
      <c r="AA36" s="30"/>
      <c r="AB36" s="30"/>
      <c r="AC36" s="2"/>
      <c r="AD36" s="2"/>
      <c r="AE36" s="95" t="s">
        <v>130</v>
      </c>
    </row>
    <row r="37" spans="1:31" ht="41.5" customHeight="1" x14ac:dyDescent="0.3">
      <c r="A37" s="69">
        <v>30</v>
      </c>
      <c r="B37" s="102" t="s">
        <v>15</v>
      </c>
      <c r="C37" s="80" t="s">
        <v>132</v>
      </c>
      <c r="D37" s="89" t="s">
        <v>131</v>
      </c>
      <c r="E37" s="21">
        <v>4</v>
      </c>
      <c r="F37" s="20"/>
      <c r="G37" s="43">
        <v>7108794.1268535387</v>
      </c>
      <c r="H37" s="43">
        <v>7110497.1548935389</v>
      </c>
      <c r="I37" s="43">
        <v>7110497.1548935389</v>
      </c>
      <c r="J37" s="43">
        <v>7110497.1548935389</v>
      </c>
      <c r="K37" s="2"/>
      <c r="L37" s="36"/>
      <c r="M37" s="36"/>
      <c r="N37" s="36"/>
      <c r="O37" s="36"/>
      <c r="P37" s="36"/>
      <c r="Q37" s="36"/>
      <c r="R37" s="36"/>
      <c r="S37" s="36"/>
      <c r="T37" s="68" t="s">
        <v>134</v>
      </c>
      <c r="U37" s="30"/>
      <c r="V37" s="30"/>
      <c r="W37" s="30"/>
      <c r="X37" s="30"/>
      <c r="Y37" s="30"/>
      <c r="Z37" s="30"/>
      <c r="AA37" s="30"/>
      <c r="AB37" s="30"/>
      <c r="AC37" s="2"/>
      <c r="AD37" s="2"/>
      <c r="AE37" s="95" t="s">
        <v>133</v>
      </c>
    </row>
    <row r="38" spans="1:31" ht="42" x14ac:dyDescent="0.3">
      <c r="A38" s="69">
        <v>31</v>
      </c>
      <c r="B38" s="102" t="s">
        <v>15</v>
      </c>
      <c r="C38" s="80" t="s">
        <v>136</v>
      </c>
      <c r="D38" s="68" t="s">
        <v>135</v>
      </c>
      <c r="E38" s="18">
        <v>3</v>
      </c>
      <c r="F38" s="2"/>
      <c r="G38" s="36"/>
      <c r="H38" s="36"/>
      <c r="I38" s="36"/>
      <c r="J38" s="36"/>
      <c r="K38" s="2"/>
      <c r="L38" s="36"/>
      <c r="M38" s="36"/>
      <c r="N38" s="36"/>
      <c r="O38" s="36"/>
      <c r="P38" s="36"/>
      <c r="Q38" s="36"/>
      <c r="R38" s="36"/>
      <c r="S38" s="36"/>
      <c r="T38" s="69" t="s">
        <v>137</v>
      </c>
      <c r="U38" s="29"/>
      <c r="V38" s="29"/>
      <c r="W38" s="29"/>
      <c r="X38" s="29"/>
      <c r="Y38" s="62">
        <v>402571</v>
      </c>
      <c r="Z38" s="62">
        <v>792975.54</v>
      </c>
      <c r="AA38" s="62">
        <v>792975.54</v>
      </c>
      <c r="AB38" s="62">
        <v>792975.54</v>
      </c>
      <c r="AC38" s="73" t="s">
        <v>355</v>
      </c>
      <c r="AD38" s="2"/>
      <c r="AE38" s="95"/>
    </row>
    <row r="39" spans="1:31" x14ac:dyDescent="0.3">
      <c r="A39" s="69">
        <v>32</v>
      </c>
      <c r="B39" s="102" t="s">
        <v>15</v>
      </c>
      <c r="C39" s="80" t="s">
        <v>141</v>
      </c>
      <c r="D39" s="68" t="s">
        <v>139</v>
      </c>
      <c r="E39" s="18">
        <v>3</v>
      </c>
      <c r="F39" s="2"/>
      <c r="G39" s="36"/>
      <c r="H39" s="36"/>
      <c r="I39" s="36"/>
      <c r="J39" s="36"/>
      <c r="K39" s="2"/>
      <c r="L39" s="36">
        <v>0</v>
      </c>
      <c r="M39" s="36">
        <v>0</v>
      </c>
      <c r="N39" s="36">
        <v>0</v>
      </c>
      <c r="O39" s="36">
        <v>0</v>
      </c>
      <c r="P39" s="37">
        <v>981366</v>
      </c>
      <c r="Q39" s="37">
        <v>981366</v>
      </c>
      <c r="R39" s="37">
        <v>981366</v>
      </c>
      <c r="S39" s="36">
        <v>981366</v>
      </c>
      <c r="T39" s="69" t="s">
        <v>140</v>
      </c>
      <c r="U39" s="30"/>
      <c r="V39" s="30"/>
      <c r="W39" s="30"/>
      <c r="X39" s="30"/>
      <c r="Y39" s="30"/>
      <c r="Z39" s="30"/>
      <c r="AA39" s="30"/>
      <c r="AB39" s="30"/>
      <c r="AC39" s="2"/>
      <c r="AD39" s="2"/>
      <c r="AE39" s="95" t="s">
        <v>138</v>
      </c>
    </row>
    <row r="40" spans="1:31" ht="28" x14ac:dyDescent="0.3">
      <c r="A40" s="69">
        <v>33</v>
      </c>
      <c r="B40" s="102" t="s">
        <v>15</v>
      </c>
      <c r="C40" s="80" t="s">
        <v>143</v>
      </c>
      <c r="D40" s="68" t="s">
        <v>142</v>
      </c>
      <c r="E40" s="18">
        <v>4</v>
      </c>
      <c r="F40" s="2"/>
      <c r="G40" s="37">
        <v>40000</v>
      </c>
      <c r="H40" s="37">
        <v>40000</v>
      </c>
      <c r="I40" s="37">
        <v>40000</v>
      </c>
      <c r="J40" s="37">
        <v>40000</v>
      </c>
      <c r="K40" s="2"/>
      <c r="L40" s="36"/>
      <c r="M40" s="36"/>
      <c r="N40" s="36"/>
      <c r="O40" s="36"/>
      <c r="P40" s="37"/>
      <c r="Q40" s="37"/>
      <c r="R40" s="37"/>
      <c r="S40" s="36"/>
      <c r="T40" s="69" t="s">
        <v>145</v>
      </c>
      <c r="U40" s="30"/>
      <c r="V40" s="30"/>
      <c r="W40" s="30"/>
      <c r="X40" s="30"/>
      <c r="Y40" s="30"/>
      <c r="Z40" s="30"/>
      <c r="AA40" s="30"/>
      <c r="AB40" s="30"/>
      <c r="AC40" s="2"/>
      <c r="AD40" s="2"/>
      <c r="AE40" s="95" t="s">
        <v>144</v>
      </c>
    </row>
    <row r="41" spans="1:31" ht="39" x14ac:dyDescent="0.3">
      <c r="A41" s="69">
        <v>34</v>
      </c>
      <c r="B41" s="102" t="s">
        <v>15</v>
      </c>
      <c r="C41" s="80" t="s">
        <v>147</v>
      </c>
      <c r="D41" s="68" t="s">
        <v>146</v>
      </c>
      <c r="E41" s="18">
        <v>2</v>
      </c>
      <c r="F41" s="2"/>
      <c r="G41" s="37"/>
      <c r="H41" s="37"/>
      <c r="I41" s="37"/>
      <c r="J41" s="37"/>
      <c r="K41" s="2"/>
      <c r="L41" s="36">
        <v>31</v>
      </c>
      <c r="M41" s="36">
        <v>31</v>
      </c>
      <c r="N41" s="36">
        <v>31</v>
      </c>
      <c r="O41" s="36">
        <v>31</v>
      </c>
      <c r="P41" s="37">
        <v>1411848</v>
      </c>
      <c r="Q41" s="37">
        <v>1411848</v>
      </c>
      <c r="R41" s="37">
        <v>1411848</v>
      </c>
      <c r="S41" s="37">
        <v>1411848</v>
      </c>
      <c r="T41" s="69" t="s">
        <v>148</v>
      </c>
      <c r="U41" s="30"/>
      <c r="V41" s="30"/>
      <c r="W41" s="30"/>
      <c r="X41" s="30"/>
      <c r="Y41" s="30"/>
      <c r="Z41" s="30"/>
      <c r="AA41" s="30"/>
      <c r="AB41" s="30"/>
      <c r="AC41" s="2"/>
      <c r="AD41" s="2"/>
      <c r="AE41" s="95" t="s">
        <v>149</v>
      </c>
    </row>
    <row r="42" spans="1:31" ht="39" x14ac:dyDescent="0.3">
      <c r="A42" s="69">
        <v>35</v>
      </c>
      <c r="B42" s="102" t="s">
        <v>164</v>
      </c>
      <c r="C42" s="78" t="s">
        <v>151</v>
      </c>
      <c r="D42" s="68" t="s">
        <v>150</v>
      </c>
      <c r="E42" s="18" t="s">
        <v>310</v>
      </c>
      <c r="F42" s="2"/>
      <c r="G42" s="36"/>
      <c r="H42" s="36"/>
      <c r="I42" s="36"/>
      <c r="J42" s="36"/>
      <c r="K42" s="2"/>
      <c r="L42" s="36">
        <v>4</v>
      </c>
      <c r="M42" s="36">
        <v>4</v>
      </c>
      <c r="N42" s="36">
        <v>4</v>
      </c>
      <c r="O42" s="36">
        <v>4</v>
      </c>
      <c r="P42" s="37">
        <v>234350.36927999998</v>
      </c>
      <c r="Q42" s="37">
        <v>234350.36927999998</v>
      </c>
      <c r="R42" s="37">
        <v>234350.36927999998</v>
      </c>
      <c r="S42" s="37">
        <v>234350.36927999998</v>
      </c>
      <c r="T42" s="69" t="s">
        <v>153</v>
      </c>
      <c r="U42" s="30"/>
      <c r="V42" s="30"/>
      <c r="W42" s="30"/>
      <c r="X42" s="30"/>
      <c r="Y42" s="30"/>
      <c r="Z42" s="30"/>
      <c r="AA42" s="30"/>
      <c r="AB42" s="30"/>
      <c r="AC42" s="2"/>
      <c r="AD42" s="2"/>
      <c r="AE42" s="95" t="s">
        <v>152</v>
      </c>
    </row>
    <row r="43" spans="1:31" ht="130" x14ac:dyDescent="0.3">
      <c r="A43" s="69">
        <v>36</v>
      </c>
      <c r="B43" s="102" t="s">
        <v>164</v>
      </c>
      <c r="C43" s="78" t="s">
        <v>155</v>
      </c>
      <c r="D43" s="68" t="s">
        <v>154</v>
      </c>
      <c r="E43" s="18" t="s">
        <v>310</v>
      </c>
      <c r="F43" s="2"/>
      <c r="G43" s="37">
        <v>283514</v>
      </c>
      <c r="H43" s="37">
        <v>303005</v>
      </c>
      <c r="I43" s="37">
        <v>318193</v>
      </c>
      <c r="J43" s="44">
        <v>304138</v>
      </c>
      <c r="K43" s="2"/>
      <c r="L43" s="36"/>
      <c r="M43" s="36"/>
      <c r="N43" s="36"/>
      <c r="O43" s="36"/>
      <c r="P43" s="37"/>
      <c r="Q43" s="37"/>
      <c r="R43" s="37"/>
      <c r="S43" s="36"/>
      <c r="T43" s="69"/>
      <c r="U43" s="30"/>
      <c r="V43" s="30"/>
      <c r="W43" s="30"/>
      <c r="X43" s="30"/>
      <c r="Y43" s="30"/>
      <c r="Z43" s="30"/>
      <c r="AA43" s="30"/>
      <c r="AB43" s="30"/>
      <c r="AC43" s="2"/>
      <c r="AD43" s="2"/>
      <c r="AE43" s="95" t="s">
        <v>156</v>
      </c>
    </row>
    <row r="44" spans="1:31" ht="28" x14ac:dyDescent="0.3">
      <c r="A44" s="69">
        <v>37</v>
      </c>
      <c r="B44" s="102" t="s">
        <v>164</v>
      </c>
      <c r="C44" s="78" t="s">
        <v>158</v>
      </c>
      <c r="D44" s="68" t="s">
        <v>157</v>
      </c>
      <c r="E44" s="18" t="s">
        <v>310</v>
      </c>
      <c r="F44" s="2"/>
      <c r="G44" s="37">
        <v>50000921</v>
      </c>
      <c r="H44" s="37">
        <v>50000921</v>
      </c>
      <c r="I44" s="37">
        <v>50000921</v>
      </c>
      <c r="J44" s="37">
        <v>50000921</v>
      </c>
      <c r="K44" s="2"/>
      <c r="L44" s="36"/>
      <c r="M44" s="36"/>
      <c r="N44" s="36"/>
      <c r="O44" s="36"/>
      <c r="P44" s="37"/>
      <c r="Q44" s="37"/>
      <c r="R44" s="37"/>
      <c r="S44" s="37"/>
      <c r="T44" s="69"/>
      <c r="U44" s="30"/>
      <c r="V44" s="30"/>
      <c r="W44" s="30"/>
      <c r="X44" s="30"/>
      <c r="Y44" s="30"/>
      <c r="Z44" s="30"/>
      <c r="AA44" s="30"/>
      <c r="AB44" s="30"/>
      <c r="AC44" s="2"/>
      <c r="AD44" s="2"/>
      <c r="AE44" s="95" t="s">
        <v>159</v>
      </c>
    </row>
    <row r="45" spans="1:31" ht="104" x14ac:dyDescent="0.3">
      <c r="A45" s="69">
        <v>38</v>
      </c>
      <c r="B45" s="102" t="s">
        <v>164</v>
      </c>
      <c r="C45" s="78" t="s">
        <v>165</v>
      </c>
      <c r="D45" s="68" t="s">
        <v>160</v>
      </c>
      <c r="E45" s="18" t="s">
        <v>310</v>
      </c>
      <c r="F45" s="2"/>
      <c r="G45" s="37"/>
      <c r="H45" s="37"/>
      <c r="I45" s="37"/>
      <c r="J45" s="37"/>
      <c r="K45" s="2"/>
      <c r="L45" s="36">
        <v>18</v>
      </c>
      <c r="M45" s="36">
        <v>28</v>
      </c>
      <c r="N45" s="36">
        <v>42</v>
      </c>
      <c r="O45" s="36">
        <v>48</v>
      </c>
      <c r="P45" s="37">
        <v>1155333</v>
      </c>
      <c r="Q45" s="37">
        <v>1035334</v>
      </c>
      <c r="R45" s="37">
        <v>915333</v>
      </c>
      <c r="S45" s="37">
        <v>1702486</v>
      </c>
      <c r="T45" s="69"/>
      <c r="U45" s="30"/>
      <c r="V45" s="30"/>
      <c r="W45" s="30"/>
      <c r="X45" s="30"/>
      <c r="Y45" s="30"/>
      <c r="Z45" s="30"/>
      <c r="AA45" s="30"/>
      <c r="AB45" s="30"/>
      <c r="AC45" s="2"/>
      <c r="AD45" s="2"/>
      <c r="AE45" s="95" t="s">
        <v>163</v>
      </c>
    </row>
    <row r="46" spans="1:31" ht="28" x14ac:dyDescent="0.3">
      <c r="A46" s="69">
        <v>39</v>
      </c>
      <c r="B46" s="102" t="s">
        <v>166</v>
      </c>
      <c r="C46" s="76" t="s">
        <v>162</v>
      </c>
      <c r="D46" s="68" t="s">
        <v>161</v>
      </c>
      <c r="E46" s="18">
        <v>2</v>
      </c>
      <c r="F46" s="2"/>
      <c r="G46" s="37"/>
      <c r="H46" s="37"/>
      <c r="I46" s="37"/>
      <c r="J46" s="37"/>
      <c r="K46" s="2"/>
      <c r="L46" s="36">
        <v>1.5</v>
      </c>
      <c r="M46" s="36">
        <v>1.5</v>
      </c>
      <c r="N46" s="36">
        <v>1.5</v>
      </c>
      <c r="O46" s="36">
        <v>1.5</v>
      </c>
      <c r="P46" s="37">
        <v>74130</v>
      </c>
      <c r="Q46" s="37">
        <v>74130</v>
      </c>
      <c r="R46" s="37">
        <v>74130</v>
      </c>
      <c r="S46" s="37">
        <v>74130</v>
      </c>
      <c r="T46" s="69"/>
      <c r="U46" s="30"/>
      <c r="V46" s="30"/>
      <c r="W46" s="30"/>
      <c r="X46" s="30"/>
      <c r="Y46" s="30"/>
      <c r="Z46" s="30"/>
      <c r="AA46" s="30"/>
      <c r="AB46" s="30"/>
      <c r="AC46" s="2"/>
      <c r="AD46" s="2"/>
      <c r="AE46" s="95" t="s">
        <v>317</v>
      </c>
    </row>
    <row r="47" spans="1:31" ht="28" x14ac:dyDescent="0.3">
      <c r="A47" s="69">
        <v>40</v>
      </c>
      <c r="B47" s="102" t="s">
        <v>166</v>
      </c>
      <c r="C47" s="76" t="s">
        <v>168</v>
      </c>
      <c r="D47" s="68" t="s">
        <v>167</v>
      </c>
      <c r="E47" s="18">
        <v>2</v>
      </c>
      <c r="F47" s="2"/>
      <c r="G47" s="37"/>
      <c r="H47" s="37"/>
      <c r="I47" s="37"/>
      <c r="J47" s="37"/>
      <c r="K47" s="2"/>
      <c r="L47" s="36">
        <v>35</v>
      </c>
      <c r="M47" s="36">
        <v>35</v>
      </c>
      <c r="N47" s="36">
        <v>35</v>
      </c>
      <c r="O47" s="36">
        <v>35</v>
      </c>
      <c r="P47" s="37">
        <v>1410365</v>
      </c>
      <c r="Q47" s="37">
        <v>1612278</v>
      </c>
      <c r="R47" s="37">
        <v>1612278</v>
      </c>
      <c r="S47" s="37">
        <v>1612278</v>
      </c>
      <c r="T47" s="69" t="s">
        <v>170</v>
      </c>
      <c r="U47" s="30"/>
      <c r="V47" s="30"/>
      <c r="W47" s="30"/>
      <c r="X47" s="30"/>
      <c r="Y47" s="30"/>
      <c r="Z47" s="30"/>
      <c r="AA47" s="30"/>
      <c r="AB47" s="30"/>
      <c r="AC47" s="2"/>
      <c r="AD47" s="2"/>
      <c r="AE47" s="95" t="s">
        <v>169</v>
      </c>
    </row>
    <row r="48" spans="1:31" ht="42" x14ac:dyDescent="0.3">
      <c r="A48" s="69">
        <v>41</v>
      </c>
      <c r="B48" s="102" t="s">
        <v>166</v>
      </c>
      <c r="C48" s="78" t="s">
        <v>172</v>
      </c>
      <c r="D48" s="68" t="s">
        <v>171</v>
      </c>
      <c r="E48" s="18">
        <v>3</v>
      </c>
      <c r="F48" s="2"/>
      <c r="G48" s="37"/>
      <c r="H48" s="37"/>
      <c r="I48" s="37"/>
      <c r="J48" s="37"/>
      <c r="K48" s="2"/>
      <c r="L48" s="36"/>
      <c r="M48" s="36"/>
      <c r="N48" s="36"/>
      <c r="O48" s="36"/>
      <c r="P48" s="37"/>
      <c r="Q48" s="37"/>
      <c r="R48" s="37"/>
      <c r="S48" s="37"/>
      <c r="T48" s="69"/>
      <c r="U48" s="30"/>
      <c r="V48" s="30"/>
      <c r="W48" s="30"/>
      <c r="X48" s="30"/>
      <c r="Y48" s="31">
        <v>1262438</v>
      </c>
      <c r="Z48" s="31">
        <v>1262438</v>
      </c>
      <c r="AA48" s="31">
        <v>1262438</v>
      </c>
      <c r="AB48" s="31">
        <v>1262438</v>
      </c>
      <c r="AC48" s="3" t="s">
        <v>316</v>
      </c>
      <c r="AD48" s="2"/>
      <c r="AE48" s="95"/>
    </row>
    <row r="49" spans="1:32" ht="39" x14ac:dyDescent="0.3">
      <c r="A49" s="69">
        <v>42</v>
      </c>
      <c r="B49" s="102" t="s">
        <v>166</v>
      </c>
      <c r="C49" s="78" t="s">
        <v>174</v>
      </c>
      <c r="D49" s="87" t="s">
        <v>173</v>
      </c>
      <c r="E49" s="18">
        <v>4</v>
      </c>
      <c r="F49" s="2"/>
      <c r="G49" s="37">
        <v>10649456</v>
      </c>
      <c r="H49" s="37">
        <v>10632501</v>
      </c>
      <c r="I49" s="37">
        <v>10632501</v>
      </c>
      <c r="J49" s="37">
        <v>10632501</v>
      </c>
      <c r="K49" s="2" t="s">
        <v>176</v>
      </c>
      <c r="L49" s="36"/>
      <c r="M49" s="36"/>
      <c r="N49" s="36"/>
      <c r="O49" s="36"/>
      <c r="P49" s="37"/>
      <c r="Q49" s="37"/>
      <c r="R49" s="37"/>
      <c r="S49" s="37"/>
      <c r="T49" s="69"/>
      <c r="U49" s="30"/>
      <c r="V49" s="30"/>
      <c r="W49" s="30"/>
      <c r="X49" s="30"/>
      <c r="Y49" s="30"/>
      <c r="Z49" s="30"/>
      <c r="AA49" s="30"/>
      <c r="AB49" s="30"/>
      <c r="AC49" s="2"/>
      <c r="AD49" s="2"/>
      <c r="AE49" s="95" t="s">
        <v>175</v>
      </c>
    </row>
    <row r="50" spans="1:32" ht="39" x14ac:dyDescent="0.3">
      <c r="A50" s="69">
        <v>43</v>
      </c>
      <c r="B50" s="102" t="s">
        <v>193</v>
      </c>
      <c r="C50" s="81" t="s">
        <v>178</v>
      </c>
      <c r="D50" s="68" t="s">
        <v>177</v>
      </c>
      <c r="E50" s="18">
        <v>4</v>
      </c>
      <c r="F50" s="2"/>
      <c r="G50" s="37">
        <v>1679376</v>
      </c>
      <c r="H50" s="37">
        <v>1676583</v>
      </c>
      <c r="I50" s="37">
        <v>1676583</v>
      </c>
      <c r="J50" s="37">
        <v>1676583</v>
      </c>
      <c r="K50" s="2"/>
      <c r="L50" s="36"/>
      <c r="M50" s="36"/>
      <c r="N50" s="36"/>
      <c r="O50" s="36"/>
      <c r="P50" s="36"/>
      <c r="Q50" s="36"/>
      <c r="R50" s="36"/>
      <c r="S50" s="36"/>
      <c r="T50" s="69"/>
      <c r="U50" s="30"/>
      <c r="V50" s="30"/>
      <c r="W50" s="30"/>
      <c r="X50" s="30"/>
      <c r="Y50" s="30"/>
      <c r="Z50" s="30"/>
      <c r="AA50" s="30"/>
      <c r="AB50" s="30"/>
      <c r="AC50" s="2"/>
      <c r="AD50" s="2"/>
      <c r="AE50" s="95" t="s">
        <v>179</v>
      </c>
    </row>
    <row r="51" spans="1:32" ht="56" x14ac:dyDescent="0.3">
      <c r="A51" s="69">
        <v>44</v>
      </c>
      <c r="B51" s="102" t="s">
        <v>193</v>
      </c>
      <c r="C51" s="81" t="s">
        <v>181</v>
      </c>
      <c r="D51" s="87" t="s">
        <v>180</v>
      </c>
      <c r="E51" s="18">
        <v>4</v>
      </c>
      <c r="F51" s="2"/>
      <c r="G51" s="37">
        <v>8745840</v>
      </c>
      <c r="H51" s="37">
        <v>8745840</v>
      </c>
      <c r="I51" s="37">
        <v>8745840</v>
      </c>
      <c r="J51" s="37">
        <v>8745840</v>
      </c>
      <c r="K51" s="3" t="s">
        <v>183</v>
      </c>
      <c r="L51" s="36"/>
      <c r="M51" s="36"/>
      <c r="N51" s="36"/>
      <c r="O51" s="36"/>
      <c r="P51" s="36"/>
      <c r="Q51" s="36"/>
      <c r="R51" s="36"/>
      <c r="S51" s="36"/>
      <c r="T51" s="69"/>
      <c r="U51" s="30"/>
      <c r="V51" s="30"/>
      <c r="W51" s="30"/>
      <c r="X51" s="30"/>
      <c r="Y51" s="30"/>
      <c r="Z51" s="30"/>
      <c r="AA51" s="30"/>
      <c r="AB51" s="30"/>
      <c r="AC51" s="2"/>
      <c r="AD51" s="2"/>
      <c r="AE51" s="95" t="s">
        <v>182</v>
      </c>
    </row>
    <row r="52" spans="1:32" ht="42" x14ac:dyDescent="0.3">
      <c r="A52" s="69">
        <v>45</v>
      </c>
      <c r="B52" s="102" t="s">
        <v>193</v>
      </c>
      <c r="C52" s="81" t="s">
        <v>185</v>
      </c>
      <c r="D52" s="68" t="s">
        <v>184</v>
      </c>
      <c r="E52" s="18">
        <v>3</v>
      </c>
      <c r="F52" s="2"/>
      <c r="G52" s="36"/>
      <c r="H52" s="36"/>
      <c r="I52" s="36"/>
      <c r="J52" s="36"/>
      <c r="K52" s="2"/>
      <c r="L52" s="36">
        <v>0</v>
      </c>
      <c r="M52" s="36">
        <v>0</v>
      </c>
      <c r="N52" s="36">
        <v>0</v>
      </c>
      <c r="O52" s="36">
        <v>0</v>
      </c>
      <c r="P52" s="37">
        <v>475311</v>
      </c>
      <c r="Q52" s="37">
        <v>367777</v>
      </c>
      <c r="R52" s="37">
        <v>352128</v>
      </c>
      <c r="S52" s="37">
        <v>352128</v>
      </c>
      <c r="T52" s="69"/>
      <c r="U52" s="30"/>
      <c r="V52" s="30"/>
      <c r="W52" s="30"/>
      <c r="X52" s="30"/>
      <c r="Y52" s="30"/>
      <c r="Z52" s="30"/>
      <c r="AA52" s="30"/>
      <c r="AB52" s="30"/>
      <c r="AC52" s="2"/>
      <c r="AD52" s="2"/>
      <c r="AE52" s="95" t="s">
        <v>186</v>
      </c>
    </row>
    <row r="53" spans="1:32" ht="130" x14ac:dyDescent="0.3">
      <c r="A53" s="69">
        <v>46</v>
      </c>
      <c r="B53" s="102" t="s">
        <v>193</v>
      </c>
      <c r="C53" s="81" t="s">
        <v>188</v>
      </c>
      <c r="D53" s="68" t="s">
        <v>187</v>
      </c>
      <c r="E53" s="18">
        <v>3</v>
      </c>
      <c r="F53" s="2"/>
      <c r="G53" s="36"/>
      <c r="H53" s="36"/>
      <c r="I53" s="36"/>
      <c r="J53" s="36"/>
      <c r="K53" s="2"/>
      <c r="L53" s="36">
        <v>0</v>
      </c>
      <c r="M53" s="36">
        <v>0</v>
      </c>
      <c r="N53" s="36">
        <v>0</v>
      </c>
      <c r="O53" s="36">
        <v>0</v>
      </c>
      <c r="P53" s="37">
        <v>778818</v>
      </c>
      <c r="Q53" s="37">
        <v>778818</v>
      </c>
      <c r="R53" s="37">
        <v>778818</v>
      </c>
      <c r="S53" s="37">
        <v>778818</v>
      </c>
      <c r="T53" s="69"/>
      <c r="U53" s="30"/>
      <c r="V53" s="30"/>
      <c r="W53" s="30"/>
      <c r="X53" s="30"/>
      <c r="Y53" s="30"/>
      <c r="Z53" s="30"/>
      <c r="AA53" s="30"/>
      <c r="AB53" s="30"/>
      <c r="AC53" s="2"/>
      <c r="AD53" s="2"/>
      <c r="AE53" s="95" t="s">
        <v>189</v>
      </c>
    </row>
    <row r="54" spans="1:32" ht="65" x14ac:dyDescent="0.3">
      <c r="A54" s="69">
        <v>47</v>
      </c>
      <c r="B54" s="102" t="s">
        <v>193</v>
      </c>
      <c r="C54" s="81" t="s">
        <v>191</v>
      </c>
      <c r="D54" s="68" t="s">
        <v>190</v>
      </c>
      <c r="E54" s="18">
        <v>3</v>
      </c>
      <c r="F54" s="2"/>
      <c r="K54" s="2"/>
      <c r="L54" s="36">
        <v>0</v>
      </c>
      <c r="M54" s="36">
        <v>0</v>
      </c>
      <c r="N54" s="36">
        <v>0</v>
      </c>
      <c r="O54" s="36">
        <v>0</v>
      </c>
      <c r="P54" s="37">
        <v>302899</v>
      </c>
      <c r="Q54" s="37">
        <v>302899</v>
      </c>
      <c r="R54" s="37">
        <v>302899</v>
      </c>
      <c r="S54" s="37">
        <v>302899</v>
      </c>
      <c r="T54" s="69"/>
      <c r="U54" s="30"/>
      <c r="V54" s="30"/>
      <c r="W54" s="30"/>
      <c r="X54" s="30"/>
      <c r="Y54" s="30"/>
      <c r="Z54" s="30"/>
      <c r="AA54" s="30"/>
      <c r="AB54" s="30"/>
      <c r="AC54" s="2"/>
      <c r="AD54" s="2"/>
      <c r="AE54" s="95" t="s">
        <v>192</v>
      </c>
    </row>
    <row r="55" spans="1:32" ht="39" x14ac:dyDescent="0.3">
      <c r="A55" s="69">
        <v>48</v>
      </c>
      <c r="B55" s="102" t="s">
        <v>193</v>
      </c>
      <c r="C55" s="82" t="s">
        <v>195</v>
      </c>
      <c r="D55" s="68" t="s">
        <v>194</v>
      </c>
      <c r="E55" s="18">
        <v>3</v>
      </c>
      <c r="F55" s="2"/>
      <c r="G55" s="36">
        <v>92544</v>
      </c>
      <c r="H55" s="36">
        <v>153832</v>
      </c>
      <c r="I55" s="36">
        <v>153832</v>
      </c>
      <c r="J55" s="36">
        <v>153832</v>
      </c>
      <c r="K55" s="2"/>
      <c r="L55" s="36"/>
      <c r="M55" s="36"/>
      <c r="N55" s="36"/>
      <c r="O55" s="36"/>
      <c r="P55" s="36"/>
      <c r="Q55" s="36"/>
      <c r="R55" s="36"/>
      <c r="S55" s="36"/>
      <c r="T55" s="69" t="s">
        <v>197</v>
      </c>
      <c r="U55" s="30"/>
      <c r="V55" s="30"/>
      <c r="W55" s="30"/>
      <c r="X55" s="30"/>
      <c r="Y55" s="30"/>
      <c r="Z55" s="30"/>
      <c r="AA55" s="30"/>
      <c r="AB55" s="30"/>
      <c r="AC55" s="2"/>
      <c r="AD55" s="2"/>
      <c r="AE55" s="95" t="s">
        <v>196</v>
      </c>
    </row>
    <row r="56" spans="1:32" ht="52" x14ac:dyDescent="0.3">
      <c r="A56" s="69">
        <v>49</v>
      </c>
      <c r="B56" s="102" t="s">
        <v>193</v>
      </c>
      <c r="C56" s="81" t="s">
        <v>199</v>
      </c>
      <c r="D56" s="68" t="s">
        <v>198</v>
      </c>
      <c r="E56" s="18">
        <v>3</v>
      </c>
      <c r="F56" s="2"/>
      <c r="G56" s="36"/>
      <c r="H56" s="36"/>
      <c r="I56" s="36"/>
      <c r="J56" s="36"/>
      <c r="K56" s="2"/>
      <c r="L56" s="36"/>
      <c r="M56" s="36"/>
      <c r="N56" s="36"/>
      <c r="O56" s="36"/>
      <c r="P56" s="36"/>
      <c r="Q56" s="36"/>
      <c r="R56" s="36"/>
      <c r="S56" s="36"/>
      <c r="T56" s="69"/>
      <c r="U56" s="30"/>
      <c r="V56" s="30"/>
      <c r="W56" s="30"/>
      <c r="X56" s="30"/>
      <c r="Y56" s="30"/>
      <c r="Z56" s="30"/>
      <c r="AA56" s="30"/>
      <c r="AB56" s="30"/>
      <c r="AC56" s="2"/>
      <c r="AD56" s="2"/>
      <c r="AE56" s="95" t="s">
        <v>200</v>
      </c>
    </row>
    <row r="57" spans="1:32" s="6" customFormat="1" ht="56" x14ac:dyDescent="0.3">
      <c r="A57" s="69">
        <v>50</v>
      </c>
      <c r="B57" s="102" t="s">
        <v>201</v>
      </c>
      <c r="C57" s="78" t="s">
        <v>202</v>
      </c>
      <c r="D57" s="68" t="s">
        <v>203</v>
      </c>
      <c r="E57" s="19">
        <v>4</v>
      </c>
      <c r="F57" s="8" t="s">
        <v>204</v>
      </c>
      <c r="G57" s="36"/>
      <c r="H57" s="36"/>
      <c r="I57" s="36"/>
      <c r="J57" s="36"/>
      <c r="K57" s="7"/>
      <c r="L57" s="36"/>
      <c r="M57" s="36"/>
      <c r="N57" s="36"/>
      <c r="O57" s="36"/>
      <c r="P57" s="36"/>
      <c r="Q57" s="36"/>
      <c r="R57" s="36"/>
      <c r="S57" s="36"/>
      <c r="T57" s="69"/>
      <c r="U57" s="63">
        <v>253900</v>
      </c>
      <c r="V57" s="63">
        <v>253900</v>
      </c>
      <c r="W57" s="63">
        <v>253900</v>
      </c>
      <c r="X57" s="63">
        <v>253900</v>
      </c>
      <c r="Y57" s="30"/>
      <c r="Z57" s="30"/>
      <c r="AA57" s="30"/>
      <c r="AB57" s="30"/>
      <c r="AC57" s="2"/>
      <c r="AD57" s="7"/>
      <c r="AE57" s="98" t="s">
        <v>205</v>
      </c>
    </row>
    <row r="58" spans="1:32" s="6" customFormat="1" ht="65" x14ac:dyDescent="0.3">
      <c r="A58" s="69">
        <v>51</v>
      </c>
      <c r="B58" s="102" t="s">
        <v>201</v>
      </c>
      <c r="C58" s="78" t="s">
        <v>206</v>
      </c>
      <c r="D58" s="68" t="s">
        <v>207</v>
      </c>
      <c r="E58" s="19">
        <v>2</v>
      </c>
      <c r="F58" s="8" t="s">
        <v>204</v>
      </c>
      <c r="G58" s="36"/>
      <c r="H58" s="36"/>
      <c r="I58" s="36"/>
      <c r="J58" s="36"/>
      <c r="K58" s="7"/>
      <c r="L58" s="54">
        <v>2</v>
      </c>
      <c r="M58" s="54">
        <v>2</v>
      </c>
      <c r="N58" s="54">
        <v>2</v>
      </c>
      <c r="O58" s="54">
        <v>2</v>
      </c>
      <c r="P58" s="42">
        <v>103631</v>
      </c>
      <c r="Q58" s="42">
        <v>103631</v>
      </c>
      <c r="R58" s="42">
        <v>103631</v>
      </c>
      <c r="S58" s="42">
        <v>103631</v>
      </c>
      <c r="T58" s="69"/>
      <c r="U58" s="30"/>
      <c r="V58" s="30"/>
      <c r="W58" s="30"/>
      <c r="X58" s="30"/>
      <c r="Y58" s="30"/>
      <c r="Z58" s="30"/>
      <c r="AA58" s="30"/>
      <c r="AB58" s="30"/>
      <c r="AC58" s="2"/>
      <c r="AD58" s="7"/>
      <c r="AE58" s="98" t="s">
        <v>208</v>
      </c>
    </row>
    <row r="59" spans="1:32" s="6" customFormat="1" ht="65" x14ac:dyDescent="0.3">
      <c r="A59" s="69">
        <v>52</v>
      </c>
      <c r="B59" s="102" t="s">
        <v>201</v>
      </c>
      <c r="C59" s="78" t="s">
        <v>209</v>
      </c>
      <c r="D59" s="68" t="s">
        <v>210</v>
      </c>
      <c r="E59" s="19">
        <v>2</v>
      </c>
      <c r="F59" s="8" t="s">
        <v>204</v>
      </c>
      <c r="G59" s="36"/>
      <c r="H59" s="36"/>
      <c r="I59" s="36"/>
      <c r="J59" s="36"/>
      <c r="K59" s="7"/>
      <c r="L59" s="54">
        <v>6</v>
      </c>
      <c r="M59" s="54">
        <v>6</v>
      </c>
      <c r="N59" s="54">
        <v>6</v>
      </c>
      <c r="O59" s="36">
        <v>6</v>
      </c>
      <c r="P59" s="42" t="s">
        <v>211</v>
      </c>
      <c r="Q59" s="42" t="s">
        <v>211</v>
      </c>
      <c r="R59" s="42" t="s">
        <v>211</v>
      </c>
      <c r="S59" s="42" t="s">
        <v>211</v>
      </c>
      <c r="T59" s="69"/>
      <c r="U59" s="30"/>
      <c r="V59" s="30"/>
      <c r="W59" s="30"/>
      <c r="X59" s="30"/>
      <c r="Y59" s="30"/>
      <c r="Z59" s="30"/>
      <c r="AA59" s="30"/>
      <c r="AB59" s="30"/>
      <c r="AC59" s="2"/>
      <c r="AD59" s="7"/>
      <c r="AE59" s="98" t="s">
        <v>212</v>
      </c>
    </row>
    <row r="60" spans="1:32" s="6" customFormat="1" ht="37.4" customHeight="1" x14ac:dyDescent="0.3">
      <c r="A60" s="69">
        <v>53</v>
      </c>
      <c r="B60" s="102" t="s">
        <v>201</v>
      </c>
      <c r="C60" s="83" t="s">
        <v>213</v>
      </c>
      <c r="D60" s="90" t="s">
        <v>214</v>
      </c>
      <c r="E60" s="9">
        <v>3</v>
      </c>
      <c r="F60" s="24" t="s">
        <v>215</v>
      </c>
      <c r="G60" s="45">
        <v>37247</v>
      </c>
      <c r="H60" s="45">
        <v>86001</v>
      </c>
      <c r="I60" s="45">
        <v>138160</v>
      </c>
      <c r="J60" s="45">
        <v>261408</v>
      </c>
      <c r="K60" s="7"/>
      <c r="L60" s="36"/>
      <c r="M60" s="36"/>
      <c r="N60" s="36"/>
      <c r="O60" s="36"/>
      <c r="P60" s="36"/>
      <c r="Q60" s="36"/>
      <c r="R60" s="36"/>
      <c r="S60" s="36"/>
      <c r="T60" s="69"/>
      <c r="U60" s="30"/>
      <c r="V60" s="30"/>
      <c r="W60" s="30"/>
      <c r="X60" s="30"/>
      <c r="Y60" s="30"/>
      <c r="Z60" s="30"/>
      <c r="AA60" s="30"/>
      <c r="AB60" s="30"/>
      <c r="AC60" s="2"/>
      <c r="AD60" s="7"/>
      <c r="AE60" s="99" t="s">
        <v>216</v>
      </c>
    </row>
    <row r="61" spans="1:32" s="6" customFormat="1" ht="52" x14ac:dyDescent="0.3">
      <c r="A61" s="69">
        <v>54</v>
      </c>
      <c r="B61" s="102" t="s">
        <v>201</v>
      </c>
      <c r="C61" s="83" t="s">
        <v>217</v>
      </c>
      <c r="D61" s="91" t="s">
        <v>218</v>
      </c>
      <c r="E61" s="12">
        <v>2</v>
      </c>
      <c r="F61" s="11" t="s">
        <v>219</v>
      </c>
      <c r="G61" s="46">
        <v>8613380</v>
      </c>
      <c r="H61" s="46">
        <v>9113901</v>
      </c>
      <c r="I61" s="46">
        <v>8896416</v>
      </c>
      <c r="J61" s="46">
        <v>8609673</v>
      </c>
      <c r="K61" s="7"/>
      <c r="L61" s="55">
        <v>10</v>
      </c>
      <c r="M61" s="55">
        <v>10</v>
      </c>
      <c r="N61" s="55">
        <v>10</v>
      </c>
      <c r="O61" s="36">
        <v>10</v>
      </c>
      <c r="P61" s="36"/>
      <c r="Q61" s="36"/>
      <c r="R61" s="36"/>
      <c r="S61" s="36"/>
      <c r="T61" s="69"/>
      <c r="U61" s="30"/>
      <c r="V61" s="30"/>
      <c r="W61" s="30"/>
      <c r="X61" s="30"/>
      <c r="Y61" s="30"/>
      <c r="Z61" s="30"/>
      <c r="AA61" s="30"/>
      <c r="AB61" s="30"/>
      <c r="AC61" s="2"/>
      <c r="AD61" s="7"/>
      <c r="AE61" s="98" t="s">
        <v>332</v>
      </c>
    </row>
    <row r="62" spans="1:32" s="6" customFormat="1" ht="112" x14ac:dyDescent="0.3">
      <c r="A62" s="69">
        <v>55</v>
      </c>
      <c r="B62" s="102" t="s">
        <v>201</v>
      </c>
      <c r="C62" s="83" t="s">
        <v>220</v>
      </c>
      <c r="D62" s="68" t="s">
        <v>221</v>
      </c>
      <c r="E62" s="19">
        <v>3</v>
      </c>
      <c r="F62" s="24" t="s">
        <v>315</v>
      </c>
      <c r="G62" s="45">
        <v>600000</v>
      </c>
      <c r="H62" s="45">
        <v>800000</v>
      </c>
      <c r="I62" s="45">
        <v>800000</v>
      </c>
      <c r="J62" s="45">
        <v>800000</v>
      </c>
      <c r="K62" s="7"/>
      <c r="L62" s="36"/>
      <c r="M62" s="36"/>
      <c r="N62" s="36"/>
      <c r="O62" s="36"/>
      <c r="P62" s="36"/>
      <c r="Q62" s="36"/>
      <c r="R62" s="36"/>
      <c r="S62" s="36"/>
      <c r="T62" s="69"/>
      <c r="U62" s="30"/>
      <c r="V62" s="30"/>
      <c r="W62" s="30"/>
      <c r="X62" s="30"/>
      <c r="Y62" s="30"/>
      <c r="Z62" s="30"/>
      <c r="AA62" s="30"/>
      <c r="AB62" s="30"/>
      <c r="AC62" s="2"/>
      <c r="AD62" s="7"/>
      <c r="AE62" s="98" t="s">
        <v>333</v>
      </c>
    </row>
    <row r="63" spans="1:32" s="6" customFormat="1" ht="263.5" customHeight="1" x14ac:dyDescent="0.3">
      <c r="A63" s="69">
        <v>56</v>
      </c>
      <c r="B63" s="102" t="s">
        <v>201</v>
      </c>
      <c r="C63" s="83" t="s">
        <v>222</v>
      </c>
      <c r="D63" s="68" t="s">
        <v>223</v>
      </c>
      <c r="E63" s="19">
        <v>3</v>
      </c>
      <c r="F63" s="24" t="s">
        <v>315</v>
      </c>
      <c r="G63" s="42">
        <v>893013</v>
      </c>
      <c r="H63" s="42">
        <v>955383</v>
      </c>
      <c r="I63" s="42">
        <v>1022245</v>
      </c>
      <c r="J63" s="42">
        <v>1022245</v>
      </c>
      <c r="K63" s="7"/>
      <c r="L63" s="36"/>
      <c r="M63" s="36"/>
      <c r="N63" s="36"/>
      <c r="O63" s="36"/>
      <c r="P63" s="36"/>
      <c r="Q63" s="36"/>
      <c r="R63" s="36"/>
      <c r="S63" s="36"/>
      <c r="T63" s="69"/>
      <c r="U63" s="30"/>
      <c r="V63" s="30"/>
      <c r="W63" s="30"/>
      <c r="X63" s="30"/>
      <c r="Y63" s="30"/>
      <c r="Z63" s="30"/>
      <c r="AA63" s="30"/>
      <c r="AB63" s="30"/>
      <c r="AC63" s="2"/>
      <c r="AD63" s="7"/>
      <c r="AE63" s="98" t="s">
        <v>334</v>
      </c>
    </row>
    <row r="64" spans="1:32" s="6" customFormat="1" ht="42" x14ac:dyDescent="0.3">
      <c r="A64" s="69">
        <v>57</v>
      </c>
      <c r="B64" s="102" t="s">
        <v>201</v>
      </c>
      <c r="C64" s="83" t="s">
        <v>224</v>
      </c>
      <c r="D64" s="68" t="s">
        <v>225</v>
      </c>
      <c r="E64" s="19">
        <v>2</v>
      </c>
      <c r="F64" s="7" t="s">
        <v>226</v>
      </c>
      <c r="G64" s="36"/>
      <c r="H64" s="36"/>
      <c r="I64" s="36"/>
      <c r="J64" s="36"/>
      <c r="K64" s="7"/>
      <c r="L64" s="36">
        <v>11</v>
      </c>
      <c r="M64" s="36">
        <v>11</v>
      </c>
      <c r="N64" s="36">
        <v>11</v>
      </c>
      <c r="O64" s="36">
        <v>11</v>
      </c>
      <c r="P64" s="45">
        <v>571925</v>
      </c>
      <c r="Q64" s="45">
        <v>617752</v>
      </c>
      <c r="R64" s="45">
        <v>660984</v>
      </c>
      <c r="S64" s="45">
        <v>660984</v>
      </c>
      <c r="T64" s="69"/>
      <c r="U64" s="30"/>
      <c r="V64" s="30"/>
      <c r="W64" s="30"/>
      <c r="X64" s="30"/>
      <c r="Y64" s="30"/>
      <c r="Z64" s="30"/>
      <c r="AA64" s="30"/>
      <c r="AB64" s="30"/>
      <c r="AC64" s="2"/>
      <c r="AD64" s="7"/>
      <c r="AE64" s="98" t="s">
        <v>227</v>
      </c>
      <c r="AF64" s="10"/>
    </row>
    <row r="65" spans="1:32" s="6" customFormat="1" ht="70" x14ac:dyDescent="0.3">
      <c r="A65" s="69">
        <v>58</v>
      </c>
      <c r="B65" s="102" t="s">
        <v>201</v>
      </c>
      <c r="C65" s="83" t="s">
        <v>228</v>
      </c>
      <c r="D65" s="68" t="s">
        <v>229</v>
      </c>
      <c r="E65" s="19">
        <v>3</v>
      </c>
      <c r="F65" s="7" t="s">
        <v>226</v>
      </c>
      <c r="G65" s="47">
        <v>1313223</v>
      </c>
      <c r="H65" s="47">
        <v>1632066</v>
      </c>
      <c r="I65" s="47">
        <v>1971809</v>
      </c>
      <c r="J65" s="47">
        <v>1971809</v>
      </c>
      <c r="K65" s="7"/>
      <c r="L65" s="56">
        <v>2</v>
      </c>
      <c r="M65" s="56">
        <v>2</v>
      </c>
      <c r="N65" s="56">
        <v>2</v>
      </c>
      <c r="O65" s="36">
        <v>2</v>
      </c>
      <c r="P65" s="37">
        <v>77930</v>
      </c>
      <c r="Q65" s="37">
        <v>83412</v>
      </c>
      <c r="R65" s="37">
        <v>89225</v>
      </c>
      <c r="S65" s="37">
        <v>89225</v>
      </c>
      <c r="T65" s="68"/>
      <c r="U65" s="30"/>
      <c r="V65" s="30"/>
      <c r="W65" s="30"/>
      <c r="X65" s="30"/>
      <c r="Y65" s="30"/>
      <c r="Z65" s="30"/>
      <c r="AA65" s="30"/>
      <c r="AB65" s="30"/>
      <c r="AC65" s="2"/>
      <c r="AD65" s="7"/>
      <c r="AE65" s="98" t="s">
        <v>230</v>
      </c>
      <c r="AF65" s="10"/>
    </row>
    <row r="66" spans="1:32" s="6" customFormat="1" ht="104" x14ac:dyDescent="0.3">
      <c r="A66" s="69">
        <v>59</v>
      </c>
      <c r="B66" s="102" t="s">
        <v>201</v>
      </c>
      <c r="C66" s="83" t="s">
        <v>231</v>
      </c>
      <c r="D66" s="68" t="s">
        <v>232</v>
      </c>
      <c r="E66" s="19">
        <v>2</v>
      </c>
      <c r="F66" s="7" t="s">
        <v>233</v>
      </c>
      <c r="G66" s="36"/>
      <c r="H66" s="36"/>
      <c r="I66" s="36"/>
      <c r="J66" s="36"/>
      <c r="K66" s="7"/>
      <c r="L66" s="57">
        <v>4</v>
      </c>
      <c r="M66" s="57">
        <v>4</v>
      </c>
      <c r="N66" s="57">
        <v>4</v>
      </c>
      <c r="O66" s="57">
        <v>4</v>
      </c>
      <c r="P66" s="47">
        <v>187942</v>
      </c>
      <c r="Q66" s="47">
        <v>200560</v>
      </c>
      <c r="R66" s="47">
        <v>215546</v>
      </c>
      <c r="S66" s="47">
        <v>215546</v>
      </c>
      <c r="T66" s="68"/>
      <c r="U66" s="30"/>
      <c r="V66" s="30"/>
      <c r="W66" s="30"/>
      <c r="X66" s="30"/>
      <c r="Y66" s="30"/>
      <c r="Z66" s="30"/>
      <c r="AA66" s="30"/>
      <c r="AB66" s="30"/>
      <c r="AC66" s="2"/>
      <c r="AD66" s="7"/>
      <c r="AE66" s="98" t="s">
        <v>234</v>
      </c>
      <c r="AF66" s="10"/>
    </row>
    <row r="67" spans="1:32" s="6" customFormat="1" ht="52" x14ac:dyDescent="0.3">
      <c r="A67" s="69">
        <v>60</v>
      </c>
      <c r="B67" s="102" t="s">
        <v>201</v>
      </c>
      <c r="C67" s="83" t="s">
        <v>235</v>
      </c>
      <c r="D67" s="68" t="s">
        <v>236</v>
      </c>
      <c r="E67" s="19">
        <v>2</v>
      </c>
      <c r="F67" s="7" t="s">
        <v>233</v>
      </c>
      <c r="G67" s="36"/>
      <c r="H67" s="36"/>
      <c r="I67" s="36"/>
      <c r="J67" s="36"/>
      <c r="K67" s="7"/>
      <c r="L67" s="58">
        <v>4</v>
      </c>
      <c r="M67" s="58">
        <v>4</v>
      </c>
      <c r="N67" s="58">
        <v>4</v>
      </c>
      <c r="O67" s="36">
        <v>4</v>
      </c>
      <c r="P67" s="59">
        <v>155720</v>
      </c>
      <c r="Q67" s="59">
        <v>155720</v>
      </c>
      <c r="R67" s="59">
        <v>155720</v>
      </c>
      <c r="S67" s="59">
        <v>155720</v>
      </c>
      <c r="T67" s="69"/>
      <c r="U67" s="30"/>
      <c r="V67" s="30"/>
      <c r="W67" s="30"/>
      <c r="X67" s="30"/>
      <c r="Y67" s="30"/>
      <c r="Z67" s="30"/>
      <c r="AA67" s="30"/>
      <c r="AB67" s="30"/>
      <c r="AC67" s="2"/>
      <c r="AD67" s="7"/>
      <c r="AE67" s="98" t="s">
        <v>237</v>
      </c>
      <c r="AF67" s="10"/>
    </row>
    <row r="68" spans="1:32" s="6" customFormat="1" ht="65" x14ac:dyDescent="0.3">
      <c r="A68" s="69">
        <v>61</v>
      </c>
      <c r="B68" s="102" t="s">
        <v>201</v>
      </c>
      <c r="C68" s="83" t="s">
        <v>238</v>
      </c>
      <c r="D68" s="68" t="s">
        <v>239</v>
      </c>
      <c r="E68" s="19">
        <v>2</v>
      </c>
      <c r="F68" s="7" t="s">
        <v>233</v>
      </c>
      <c r="G68" s="36"/>
      <c r="H68" s="36"/>
      <c r="I68" s="36"/>
      <c r="J68" s="36"/>
      <c r="K68" s="7"/>
      <c r="L68" s="56">
        <v>8</v>
      </c>
      <c r="M68" s="56">
        <v>13</v>
      </c>
      <c r="N68" s="56">
        <v>13</v>
      </c>
      <c r="O68" s="56">
        <v>13</v>
      </c>
      <c r="P68" s="47">
        <v>547683</v>
      </c>
      <c r="Q68" s="47">
        <v>1016326</v>
      </c>
      <c r="R68" s="47">
        <f>753208+267808</f>
        <v>1021016</v>
      </c>
      <c r="S68" s="47">
        <f>753208+267808</f>
        <v>1021016</v>
      </c>
      <c r="T68" s="69"/>
      <c r="U68" s="30"/>
      <c r="V68" s="30"/>
      <c r="W68" s="30"/>
      <c r="X68" s="30"/>
      <c r="Y68" s="30"/>
      <c r="Z68" s="30"/>
      <c r="AA68" s="30"/>
      <c r="AB68" s="30"/>
      <c r="AC68" s="2"/>
      <c r="AD68" s="7"/>
      <c r="AE68" s="98" t="s">
        <v>240</v>
      </c>
      <c r="AF68" s="10"/>
    </row>
    <row r="69" spans="1:32" s="6" customFormat="1" ht="175.4" customHeight="1" x14ac:dyDescent="0.3">
      <c r="A69" s="69">
        <v>62</v>
      </c>
      <c r="B69" s="102" t="s">
        <v>201</v>
      </c>
      <c r="C69" s="83" t="s">
        <v>241</v>
      </c>
      <c r="D69" s="68" t="s">
        <v>242</v>
      </c>
      <c r="E69" s="19">
        <v>2</v>
      </c>
      <c r="F69" s="7" t="s">
        <v>233</v>
      </c>
      <c r="G69" s="36"/>
      <c r="H69" s="36"/>
      <c r="I69" s="36"/>
      <c r="J69" s="36"/>
      <c r="K69" s="7"/>
      <c r="L69" s="36"/>
      <c r="M69" s="36"/>
      <c r="N69" s="36"/>
      <c r="O69" s="36"/>
      <c r="P69" s="45">
        <v>150000</v>
      </c>
      <c r="Q69" s="45">
        <v>150000</v>
      </c>
      <c r="R69" s="45">
        <v>150000</v>
      </c>
      <c r="S69" s="45">
        <v>150000</v>
      </c>
      <c r="T69" s="69"/>
      <c r="U69" s="30"/>
      <c r="V69" s="30"/>
      <c r="W69" s="30"/>
      <c r="X69" s="30"/>
      <c r="Y69" s="30"/>
      <c r="Z69" s="30"/>
      <c r="AA69" s="30"/>
      <c r="AB69" s="30"/>
      <c r="AC69" s="2"/>
      <c r="AD69" s="7"/>
      <c r="AE69" s="98" t="s">
        <v>335</v>
      </c>
      <c r="AF69" s="10"/>
    </row>
    <row r="70" spans="1:32" s="6" customFormat="1" ht="39" x14ac:dyDescent="0.3">
      <c r="A70" s="69">
        <v>63</v>
      </c>
      <c r="B70" s="102" t="s">
        <v>243</v>
      </c>
      <c r="C70" s="84" t="s">
        <v>244</v>
      </c>
      <c r="D70" s="68" t="s">
        <v>245</v>
      </c>
      <c r="E70" s="19">
        <v>3</v>
      </c>
      <c r="F70" s="7" t="s">
        <v>246</v>
      </c>
      <c r="G70" s="48"/>
      <c r="H70" s="48"/>
      <c r="I70" s="48"/>
      <c r="J70" s="36"/>
      <c r="K70" s="7"/>
      <c r="L70" s="36"/>
      <c r="M70" s="36"/>
      <c r="N70" s="36"/>
      <c r="O70" s="36"/>
      <c r="P70" s="36"/>
      <c r="Q70" s="36"/>
      <c r="R70" s="36"/>
      <c r="S70" s="36"/>
      <c r="T70" s="69"/>
      <c r="U70" s="31">
        <v>16258803</v>
      </c>
      <c r="V70" s="31">
        <v>19134154</v>
      </c>
      <c r="W70" s="31">
        <v>21316008</v>
      </c>
      <c r="X70" s="31">
        <v>21877728</v>
      </c>
      <c r="Y70" s="30"/>
      <c r="Z70" s="30"/>
      <c r="AA70" s="30"/>
      <c r="AB70" s="30"/>
      <c r="AC70" s="2"/>
      <c r="AD70" s="7"/>
      <c r="AE70" s="98" t="s">
        <v>247</v>
      </c>
      <c r="AF70" s="10"/>
    </row>
    <row r="71" spans="1:32" s="6" customFormat="1" ht="26" x14ac:dyDescent="0.3">
      <c r="A71" s="69">
        <v>64</v>
      </c>
      <c r="B71" s="102" t="s">
        <v>243</v>
      </c>
      <c r="C71" s="84" t="s">
        <v>248</v>
      </c>
      <c r="D71" s="68" t="s">
        <v>249</v>
      </c>
      <c r="E71" s="19">
        <v>3</v>
      </c>
      <c r="F71" s="13"/>
      <c r="G71" s="49">
        <v>65626</v>
      </c>
      <c r="H71" s="49">
        <v>119017</v>
      </c>
      <c r="I71" s="49">
        <v>119017</v>
      </c>
      <c r="J71" s="37"/>
      <c r="K71" s="7"/>
      <c r="L71" s="36"/>
      <c r="M71" s="36"/>
      <c r="N71" s="36"/>
      <c r="O71" s="36"/>
      <c r="P71" s="36"/>
      <c r="Q71" s="36"/>
      <c r="R71" s="36"/>
      <c r="S71" s="36"/>
      <c r="T71" s="69"/>
      <c r="U71" s="30"/>
      <c r="V71" s="30"/>
      <c r="W71" s="30"/>
      <c r="X71" s="30"/>
      <c r="Y71" s="30"/>
      <c r="Z71" s="30"/>
      <c r="AA71" s="30"/>
      <c r="AB71" s="30"/>
      <c r="AC71" s="2"/>
      <c r="AD71" s="7"/>
      <c r="AE71" s="98" t="s">
        <v>336</v>
      </c>
      <c r="AF71" s="10"/>
    </row>
    <row r="72" spans="1:32" s="6" customFormat="1" ht="39" x14ac:dyDescent="0.3">
      <c r="A72" s="69">
        <v>65</v>
      </c>
      <c r="B72" s="102" t="s">
        <v>243</v>
      </c>
      <c r="C72" s="84" t="s">
        <v>250</v>
      </c>
      <c r="D72" s="68" t="s">
        <v>251</v>
      </c>
      <c r="E72" s="19">
        <v>3</v>
      </c>
      <c r="F72" s="14"/>
      <c r="G72" s="50">
        <f>72661+30000</f>
        <v>102661</v>
      </c>
      <c r="H72" s="50">
        <f>72661+30000</f>
        <v>102661</v>
      </c>
      <c r="I72" s="50">
        <f>72661+30000</f>
        <v>102661</v>
      </c>
      <c r="J72" s="50">
        <f>72661+30000</f>
        <v>102661</v>
      </c>
      <c r="K72" s="7"/>
      <c r="L72" s="36"/>
      <c r="M72" s="36"/>
      <c r="N72" s="36"/>
      <c r="O72" s="36"/>
      <c r="P72" s="36"/>
      <c r="Q72" s="36"/>
      <c r="R72" s="36"/>
      <c r="S72" s="36"/>
      <c r="T72" s="69"/>
      <c r="U72" s="30"/>
      <c r="V72" s="30"/>
      <c r="W72" s="30"/>
      <c r="X72" s="30"/>
      <c r="Y72" s="30"/>
      <c r="Z72" s="30"/>
      <c r="AA72" s="30"/>
      <c r="AB72" s="30"/>
      <c r="AC72" s="2"/>
      <c r="AD72" s="7"/>
      <c r="AE72" s="98" t="s">
        <v>337</v>
      </c>
      <c r="AF72" s="10"/>
    </row>
    <row r="73" spans="1:32" s="6" customFormat="1" ht="42" x14ac:dyDescent="0.3">
      <c r="A73" s="69">
        <v>66</v>
      </c>
      <c r="B73" s="102" t="s">
        <v>243</v>
      </c>
      <c r="C73" s="84" t="s">
        <v>252</v>
      </c>
      <c r="D73" s="68" t="s">
        <v>253</v>
      </c>
      <c r="E73" s="19">
        <v>3</v>
      </c>
      <c r="F73" s="13"/>
      <c r="G73" s="42">
        <v>402625</v>
      </c>
      <c r="H73" s="42">
        <v>400173</v>
      </c>
      <c r="I73" s="42">
        <v>588600</v>
      </c>
      <c r="J73" s="36"/>
      <c r="K73" s="7"/>
      <c r="L73" s="36"/>
      <c r="M73" s="36"/>
      <c r="N73" s="36"/>
      <c r="O73" s="36"/>
      <c r="P73" s="36"/>
      <c r="Q73" s="36"/>
      <c r="R73" s="36"/>
      <c r="S73" s="36"/>
      <c r="T73" s="69"/>
      <c r="U73" s="30"/>
      <c r="V73" s="30"/>
      <c r="W73" s="30"/>
      <c r="X73" s="30"/>
      <c r="Y73" s="30"/>
      <c r="Z73" s="30"/>
      <c r="AA73" s="30"/>
      <c r="AB73" s="30"/>
      <c r="AC73" s="2"/>
      <c r="AD73" s="7"/>
      <c r="AE73" s="98" t="s">
        <v>338</v>
      </c>
      <c r="AF73" s="10"/>
    </row>
    <row r="74" spans="1:32" s="6" customFormat="1" ht="39" x14ac:dyDescent="0.3">
      <c r="A74" s="69">
        <v>67</v>
      </c>
      <c r="B74" s="102" t="s">
        <v>243</v>
      </c>
      <c r="C74" s="84" t="s">
        <v>254</v>
      </c>
      <c r="D74" s="68" t="s">
        <v>255</v>
      </c>
      <c r="E74" s="19">
        <v>3</v>
      </c>
      <c r="F74" s="7" t="s">
        <v>256</v>
      </c>
      <c r="G74" s="50">
        <v>737106</v>
      </c>
      <c r="H74" s="50">
        <v>2961256</v>
      </c>
      <c r="I74" s="50">
        <v>571116</v>
      </c>
      <c r="J74" s="50">
        <v>491116</v>
      </c>
      <c r="K74" s="7"/>
      <c r="L74" s="36">
        <v>8</v>
      </c>
      <c r="M74" s="36">
        <v>8</v>
      </c>
      <c r="N74" s="36">
        <v>8</v>
      </c>
      <c r="O74" s="36">
        <v>8</v>
      </c>
      <c r="P74" s="37">
        <v>275503</v>
      </c>
      <c r="Q74" s="37">
        <v>275503</v>
      </c>
      <c r="R74" s="37">
        <v>275503</v>
      </c>
      <c r="S74" s="37">
        <v>275503</v>
      </c>
      <c r="T74" s="69" t="s">
        <v>314</v>
      </c>
      <c r="U74" s="30"/>
      <c r="V74" s="30"/>
      <c r="W74" s="30"/>
      <c r="X74" s="30"/>
      <c r="Y74" s="30"/>
      <c r="Z74" s="30"/>
      <c r="AA74" s="30"/>
      <c r="AB74" s="30"/>
      <c r="AC74" s="2"/>
      <c r="AD74" s="7"/>
      <c r="AE74" s="98" t="s">
        <v>339</v>
      </c>
    </row>
    <row r="75" spans="1:32" s="6" customFormat="1" ht="65" x14ac:dyDescent="0.3">
      <c r="A75" s="69">
        <v>68</v>
      </c>
      <c r="B75" s="102" t="s">
        <v>243</v>
      </c>
      <c r="C75" s="84" t="s">
        <v>257</v>
      </c>
      <c r="D75" s="69" t="s">
        <v>258</v>
      </c>
      <c r="E75" s="19">
        <v>2</v>
      </c>
      <c r="G75" s="48"/>
      <c r="H75" s="48"/>
      <c r="I75" s="48"/>
      <c r="J75" s="36"/>
      <c r="K75" s="7"/>
      <c r="L75" s="36">
        <v>1</v>
      </c>
      <c r="M75" s="36">
        <v>1</v>
      </c>
      <c r="N75" s="36">
        <v>1</v>
      </c>
      <c r="O75" s="36">
        <v>1</v>
      </c>
      <c r="P75" s="42">
        <v>20028</v>
      </c>
      <c r="Q75" s="42">
        <v>20028</v>
      </c>
      <c r="R75" s="42">
        <v>20028</v>
      </c>
      <c r="S75" s="42">
        <v>20028</v>
      </c>
      <c r="T75" s="72" t="s">
        <v>313</v>
      </c>
      <c r="U75" s="30"/>
      <c r="V75" s="30"/>
      <c r="W75" s="30"/>
      <c r="X75" s="30"/>
      <c r="Y75" s="30"/>
      <c r="Z75" s="30"/>
      <c r="AA75" s="30"/>
      <c r="AB75" s="30"/>
      <c r="AC75" s="2"/>
      <c r="AD75" s="7"/>
      <c r="AE75" s="98" t="s">
        <v>340</v>
      </c>
    </row>
    <row r="76" spans="1:32" s="6" customFormat="1" ht="52" x14ac:dyDescent="0.3">
      <c r="A76" s="69">
        <v>69</v>
      </c>
      <c r="B76" s="102" t="s">
        <v>243</v>
      </c>
      <c r="C76" s="84" t="s">
        <v>259</v>
      </c>
      <c r="D76" s="69" t="s">
        <v>260</v>
      </c>
      <c r="E76" s="19">
        <v>3</v>
      </c>
      <c r="F76" s="13"/>
      <c r="G76" s="42">
        <v>68562</v>
      </c>
      <c r="H76" s="42">
        <v>53562</v>
      </c>
      <c r="I76" s="42">
        <v>53562</v>
      </c>
      <c r="J76" s="42">
        <v>53562</v>
      </c>
      <c r="K76" s="7"/>
      <c r="L76" s="36"/>
      <c r="M76" s="36"/>
      <c r="N76" s="36"/>
      <c r="O76" s="36"/>
      <c r="P76" s="36"/>
      <c r="Q76" s="36"/>
      <c r="R76" s="36"/>
      <c r="S76" s="36"/>
      <c r="T76" s="69"/>
      <c r="U76" s="30"/>
      <c r="V76" s="30"/>
      <c r="W76" s="30"/>
      <c r="X76" s="30"/>
      <c r="Y76" s="30"/>
      <c r="Z76" s="30"/>
      <c r="AA76" s="30"/>
      <c r="AB76" s="30"/>
      <c r="AC76" s="2"/>
      <c r="AD76" s="7"/>
      <c r="AE76" s="98" t="s">
        <v>341</v>
      </c>
    </row>
    <row r="77" spans="1:32" s="6" customFormat="1" ht="77.5" customHeight="1" x14ac:dyDescent="0.3">
      <c r="A77" s="69">
        <v>70</v>
      </c>
      <c r="B77" s="102" t="s">
        <v>243</v>
      </c>
      <c r="C77" s="84" t="s">
        <v>261</v>
      </c>
      <c r="D77" s="68" t="s">
        <v>262</v>
      </c>
      <c r="E77" s="19">
        <v>4</v>
      </c>
      <c r="F77" s="8" t="s">
        <v>263</v>
      </c>
      <c r="G77" s="49">
        <v>1476462</v>
      </c>
      <c r="H77" s="49">
        <v>1494684</v>
      </c>
      <c r="I77" s="49">
        <v>1508824</v>
      </c>
      <c r="J77" s="49">
        <v>1568256</v>
      </c>
      <c r="K77" s="7"/>
      <c r="L77" s="36"/>
      <c r="M77" s="36"/>
      <c r="N77" s="36"/>
      <c r="O77" s="36"/>
      <c r="P77" s="36"/>
      <c r="Q77" s="36"/>
      <c r="R77" s="36"/>
      <c r="S77" s="36"/>
      <c r="T77" s="69"/>
      <c r="U77" s="30"/>
      <c r="V77" s="30"/>
      <c r="W77" s="65"/>
      <c r="X77" s="30"/>
      <c r="Y77" s="30"/>
      <c r="Z77" s="30"/>
      <c r="AA77" s="30"/>
      <c r="AB77" s="30"/>
      <c r="AC77" s="2"/>
      <c r="AD77" s="7"/>
      <c r="AE77" s="98" t="s">
        <v>264</v>
      </c>
      <c r="AF77" s="15" t="s">
        <v>265</v>
      </c>
    </row>
    <row r="78" spans="1:32" s="6" customFormat="1" ht="70" x14ac:dyDescent="0.3">
      <c r="A78" s="69">
        <v>71</v>
      </c>
      <c r="B78" s="102" t="s">
        <v>266</v>
      </c>
      <c r="C78" s="76" t="s">
        <v>267</v>
      </c>
      <c r="D78" s="68" t="s">
        <v>268</v>
      </c>
      <c r="E78" s="19">
        <v>3</v>
      </c>
      <c r="F78" s="7" t="s">
        <v>269</v>
      </c>
      <c r="G78" s="49"/>
      <c r="H78" s="49"/>
      <c r="I78" s="49"/>
      <c r="J78" s="49"/>
      <c r="K78" s="7"/>
      <c r="L78" s="36"/>
      <c r="M78" s="36"/>
      <c r="N78" s="36"/>
      <c r="O78" s="36"/>
      <c r="P78" s="36"/>
      <c r="Q78" s="36"/>
      <c r="R78" s="36"/>
      <c r="S78" s="36"/>
      <c r="T78" s="69"/>
      <c r="U78" s="63">
        <v>71690</v>
      </c>
      <c r="V78" s="63">
        <v>78814</v>
      </c>
      <c r="W78" s="63">
        <v>105162</v>
      </c>
      <c r="X78" s="63">
        <v>74990</v>
      </c>
      <c r="Y78" s="30"/>
      <c r="Z78" s="30"/>
      <c r="AA78" s="30"/>
      <c r="AB78" s="30"/>
      <c r="AC78" s="2"/>
      <c r="AD78" s="7"/>
      <c r="AE78" s="98" t="s">
        <v>342</v>
      </c>
    </row>
    <row r="79" spans="1:32" s="6" customFormat="1" ht="98" x14ac:dyDescent="0.3">
      <c r="A79" s="69">
        <v>72</v>
      </c>
      <c r="B79" s="102" t="s">
        <v>266</v>
      </c>
      <c r="C79" s="76" t="s">
        <v>270</v>
      </c>
      <c r="D79" s="68" t="s">
        <v>271</v>
      </c>
      <c r="E79" s="19">
        <v>2</v>
      </c>
      <c r="F79" s="7"/>
      <c r="G79" s="49"/>
      <c r="H79" s="49"/>
      <c r="I79" s="49"/>
      <c r="J79" s="49"/>
      <c r="K79" s="7"/>
      <c r="L79" s="54">
        <v>41</v>
      </c>
      <c r="M79" s="54">
        <v>41</v>
      </c>
      <c r="N79" s="54">
        <v>41</v>
      </c>
      <c r="O79" s="54">
        <v>40</v>
      </c>
      <c r="P79" s="42">
        <v>6447864</v>
      </c>
      <c r="Q79" s="42">
        <v>6447864</v>
      </c>
      <c r="R79" s="42">
        <v>6257529</v>
      </c>
      <c r="S79" s="42">
        <v>46296</v>
      </c>
      <c r="T79" s="69"/>
      <c r="U79" s="30"/>
      <c r="V79" s="30"/>
      <c r="W79" s="30"/>
      <c r="X79" s="30"/>
      <c r="Y79" s="30"/>
      <c r="Z79" s="30"/>
      <c r="AA79" s="30"/>
      <c r="AB79" s="30"/>
      <c r="AC79" s="2"/>
      <c r="AD79" s="7"/>
      <c r="AE79" s="98" t="s">
        <v>343</v>
      </c>
    </row>
    <row r="80" spans="1:32" s="6" customFormat="1" ht="104" x14ac:dyDescent="0.3">
      <c r="A80" s="69">
        <v>73</v>
      </c>
      <c r="B80" s="102" t="s">
        <v>266</v>
      </c>
      <c r="C80" s="76" t="s">
        <v>272</v>
      </c>
      <c r="D80" s="68" t="s">
        <v>273</v>
      </c>
      <c r="E80" s="19">
        <v>3</v>
      </c>
      <c r="F80" s="7"/>
      <c r="G80" s="49"/>
      <c r="H80" s="49"/>
      <c r="I80" s="49"/>
      <c r="J80" s="49"/>
      <c r="K80" s="7"/>
      <c r="L80" s="36"/>
      <c r="M80" s="36"/>
      <c r="N80" s="36"/>
      <c r="O80" s="36"/>
      <c r="P80" s="36"/>
      <c r="Q80" s="36"/>
      <c r="R80" s="36"/>
      <c r="S80" s="36"/>
      <c r="T80" s="69"/>
      <c r="U80" s="66">
        <v>250000</v>
      </c>
      <c r="V80" s="66">
        <v>250000</v>
      </c>
      <c r="W80" s="66">
        <v>250000</v>
      </c>
      <c r="X80" s="66">
        <v>250000</v>
      </c>
      <c r="Y80" s="30"/>
      <c r="Z80" s="30"/>
      <c r="AA80" s="30"/>
      <c r="AB80" s="30"/>
      <c r="AC80" s="2"/>
      <c r="AD80" s="7"/>
      <c r="AE80" s="98" t="s">
        <v>344</v>
      </c>
    </row>
    <row r="81" spans="1:31" s="6" customFormat="1" ht="70" x14ac:dyDescent="0.3">
      <c r="A81" s="69">
        <v>74</v>
      </c>
      <c r="B81" s="102" t="s">
        <v>266</v>
      </c>
      <c r="C81" s="76" t="s">
        <v>274</v>
      </c>
      <c r="D81" s="68" t="s">
        <v>275</v>
      </c>
      <c r="E81" s="19" t="s">
        <v>311</v>
      </c>
      <c r="F81" s="7" t="s">
        <v>276</v>
      </c>
      <c r="G81" s="49"/>
      <c r="H81" s="49"/>
      <c r="I81" s="49"/>
      <c r="J81" s="49"/>
      <c r="K81" s="7"/>
      <c r="L81" s="36"/>
      <c r="M81" s="36"/>
      <c r="N81" s="36"/>
      <c r="O81" s="36"/>
      <c r="P81" s="36"/>
      <c r="Q81" s="36"/>
      <c r="R81" s="36"/>
      <c r="S81" s="36"/>
      <c r="T81" s="69"/>
      <c r="U81" s="31">
        <v>12147853.720000006</v>
      </c>
      <c r="V81" s="31">
        <v>16375748.720000006</v>
      </c>
      <c r="W81" s="31">
        <v>19582778.720000006</v>
      </c>
      <c r="X81" s="31">
        <v>24072620.720000006</v>
      </c>
      <c r="Y81" s="30"/>
      <c r="Z81" s="30"/>
      <c r="AA81" s="30"/>
      <c r="AB81" s="30"/>
      <c r="AC81" s="2"/>
      <c r="AD81" s="7"/>
      <c r="AE81" s="98" t="s">
        <v>277</v>
      </c>
    </row>
    <row r="82" spans="1:31" s="6" customFormat="1" ht="42" x14ac:dyDescent="0.3">
      <c r="A82" s="69">
        <v>75</v>
      </c>
      <c r="B82" s="102" t="s">
        <v>266</v>
      </c>
      <c r="C82" s="76" t="s">
        <v>278</v>
      </c>
      <c r="D82" s="68" t="s">
        <v>279</v>
      </c>
      <c r="E82" s="19">
        <v>2</v>
      </c>
      <c r="F82" s="7"/>
      <c r="G82" s="49"/>
      <c r="H82" s="49"/>
      <c r="I82" s="49"/>
      <c r="J82" s="49"/>
      <c r="K82" s="7"/>
      <c r="L82" s="60">
        <v>2</v>
      </c>
      <c r="M82" s="60">
        <v>2</v>
      </c>
      <c r="N82" s="60">
        <v>2</v>
      </c>
      <c r="O82" s="60">
        <v>2</v>
      </c>
      <c r="P82" s="61">
        <v>165378</v>
      </c>
      <c r="Q82" s="61">
        <v>282162</v>
      </c>
      <c r="R82" s="61">
        <v>303119</v>
      </c>
      <c r="S82" s="61">
        <v>13202</v>
      </c>
      <c r="T82" s="69"/>
      <c r="U82" s="30"/>
      <c r="V82" s="30"/>
      <c r="W82" s="30"/>
      <c r="X82" s="30"/>
      <c r="Y82" s="30"/>
      <c r="Z82" s="30"/>
      <c r="AA82" s="30"/>
      <c r="AB82" s="30"/>
      <c r="AC82" s="2"/>
      <c r="AD82" s="7"/>
      <c r="AE82" s="98" t="s">
        <v>345</v>
      </c>
    </row>
    <row r="83" spans="1:31" s="6" customFormat="1" ht="39" x14ac:dyDescent="0.3">
      <c r="A83" s="69">
        <v>76</v>
      </c>
      <c r="B83" s="102" t="s">
        <v>266</v>
      </c>
      <c r="C83" s="76" t="s">
        <v>280</v>
      </c>
      <c r="D83" s="87" t="s">
        <v>281</v>
      </c>
      <c r="E83" s="19">
        <v>4</v>
      </c>
      <c r="F83" s="7" t="s">
        <v>266</v>
      </c>
      <c r="G83" s="49">
        <v>14670696</v>
      </c>
      <c r="H83" s="49">
        <v>14511857</v>
      </c>
      <c r="I83" s="49">
        <v>14511857</v>
      </c>
      <c r="J83" s="49">
        <v>14511857</v>
      </c>
      <c r="K83" s="7"/>
      <c r="L83" s="36"/>
      <c r="M83" s="36"/>
      <c r="N83" s="36"/>
      <c r="O83" s="36"/>
      <c r="P83" s="36"/>
      <c r="Q83" s="36"/>
      <c r="R83" s="36"/>
      <c r="S83" s="36"/>
      <c r="T83" s="69"/>
      <c r="U83" s="30"/>
      <c r="V83" s="30"/>
      <c r="W83" s="30"/>
      <c r="X83" s="30"/>
      <c r="Y83" s="30"/>
      <c r="Z83" s="30"/>
      <c r="AA83" s="30"/>
      <c r="AB83" s="30"/>
      <c r="AC83" s="2"/>
      <c r="AD83" s="7"/>
      <c r="AE83" s="98" t="s">
        <v>346</v>
      </c>
    </row>
    <row r="84" spans="1:31" s="6" customFormat="1" ht="52" x14ac:dyDescent="0.3">
      <c r="A84" s="69">
        <v>77</v>
      </c>
      <c r="B84" s="102" t="s">
        <v>266</v>
      </c>
      <c r="C84" s="76" t="s">
        <v>282</v>
      </c>
      <c r="D84" s="68" t="s">
        <v>283</v>
      </c>
      <c r="E84" s="19">
        <v>2</v>
      </c>
      <c r="F84" s="7" t="s">
        <v>266</v>
      </c>
      <c r="G84" s="49"/>
      <c r="H84" s="49"/>
      <c r="I84" s="49"/>
      <c r="J84" s="49"/>
      <c r="K84" s="7"/>
      <c r="L84" s="36">
        <v>5</v>
      </c>
      <c r="M84" s="36">
        <v>5</v>
      </c>
      <c r="N84" s="36">
        <v>5</v>
      </c>
      <c r="O84" s="36">
        <v>5</v>
      </c>
      <c r="P84" s="37">
        <v>240022</v>
      </c>
      <c r="Q84" s="37">
        <v>240022</v>
      </c>
      <c r="R84" s="37">
        <v>240022</v>
      </c>
      <c r="S84" s="37">
        <v>240022</v>
      </c>
      <c r="T84" s="69"/>
      <c r="U84" s="30"/>
      <c r="V84" s="30"/>
      <c r="W84" s="30"/>
      <c r="X84" s="30"/>
      <c r="Y84" s="30"/>
      <c r="Z84" s="30"/>
      <c r="AA84" s="30"/>
      <c r="AB84" s="30"/>
      <c r="AC84" s="2"/>
      <c r="AD84" s="7"/>
      <c r="AE84" s="98" t="s">
        <v>284</v>
      </c>
    </row>
    <row r="85" spans="1:31" s="6" customFormat="1" ht="26" x14ac:dyDescent="0.3">
      <c r="A85" s="69">
        <v>78</v>
      </c>
      <c r="B85" s="102" t="s">
        <v>266</v>
      </c>
      <c r="C85" s="76" t="s">
        <v>285</v>
      </c>
      <c r="D85" s="69" t="s">
        <v>286</v>
      </c>
      <c r="E85" s="19">
        <v>3</v>
      </c>
      <c r="F85" s="7"/>
      <c r="G85" s="51">
        <v>16264</v>
      </c>
      <c r="H85" s="51">
        <v>68118</v>
      </c>
      <c r="I85" s="51">
        <v>68118</v>
      </c>
      <c r="J85" s="51">
        <v>68118</v>
      </c>
      <c r="K85" s="7"/>
      <c r="L85" s="36"/>
      <c r="M85" s="36"/>
      <c r="N85" s="36"/>
      <c r="O85" s="36"/>
      <c r="P85" s="37"/>
      <c r="Q85" s="37"/>
      <c r="R85" s="37"/>
      <c r="S85" s="37"/>
      <c r="T85" s="69"/>
      <c r="U85" s="30"/>
      <c r="V85" s="30"/>
      <c r="W85" s="30"/>
      <c r="X85" s="30"/>
      <c r="Y85" s="30"/>
      <c r="Z85" s="30"/>
      <c r="AA85" s="30"/>
      <c r="AB85" s="30"/>
      <c r="AC85" s="2"/>
      <c r="AD85" s="7"/>
      <c r="AE85" s="98" t="s">
        <v>347</v>
      </c>
    </row>
    <row r="86" spans="1:31" s="6" customFormat="1" ht="179.5" customHeight="1" x14ac:dyDescent="0.3">
      <c r="A86" s="69">
        <v>79</v>
      </c>
      <c r="B86" s="102" t="s">
        <v>266</v>
      </c>
      <c r="C86" s="76" t="s">
        <v>287</v>
      </c>
      <c r="D86" s="68" t="s">
        <v>288</v>
      </c>
      <c r="E86" s="19">
        <v>2</v>
      </c>
      <c r="F86" s="7" t="s">
        <v>266</v>
      </c>
      <c r="G86" s="49"/>
      <c r="H86" s="49"/>
      <c r="I86" s="49"/>
      <c r="J86" s="49"/>
      <c r="K86" s="7"/>
      <c r="L86" s="54">
        <v>2</v>
      </c>
      <c r="M86" s="54">
        <v>2</v>
      </c>
      <c r="N86" s="54">
        <v>2</v>
      </c>
      <c r="O86" s="54">
        <v>2</v>
      </c>
      <c r="P86" s="37">
        <v>96000</v>
      </c>
      <c r="Q86" s="37">
        <v>96000</v>
      </c>
      <c r="R86" s="37">
        <v>96000</v>
      </c>
      <c r="S86" s="37">
        <v>96000</v>
      </c>
      <c r="T86" s="69"/>
      <c r="U86" s="30"/>
      <c r="V86" s="30"/>
      <c r="W86" s="30"/>
      <c r="X86" s="30"/>
      <c r="Y86" s="30"/>
      <c r="Z86" s="30"/>
      <c r="AA86" s="30"/>
      <c r="AB86" s="30"/>
      <c r="AC86" s="2"/>
      <c r="AD86" s="7"/>
      <c r="AE86" s="98" t="s">
        <v>348</v>
      </c>
    </row>
    <row r="87" spans="1:31" s="6" customFormat="1" ht="78" x14ac:dyDescent="0.3">
      <c r="A87" s="69">
        <v>80</v>
      </c>
      <c r="B87" s="102" t="s">
        <v>266</v>
      </c>
      <c r="C87" s="76" t="s">
        <v>289</v>
      </c>
      <c r="D87" s="68" t="s">
        <v>290</v>
      </c>
      <c r="E87" s="19">
        <v>3</v>
      </c>
      <c r="F87" s="7" t="s">
        <v>291</v>
      </c>
      <c r="G87" s="49">
        <v>300000</v>
      </c>
      <c r="H87" s="49">
        <v>300000</v>
      </c>
      <c r="I87" s="49">
        <v>300000</v>
      </c>
      <c r="J87" s="49">
        <v>300000</v>
      </c>
      <c r="K87" s="7"/>
      <c r="L87" s="36"/>
      <c r="M87" s="36"/>
      <c r="N87" s="36"/>
      <c r="O87" s="36"/>
      <c r="P87" s="36"/>
      <c r="Q87" s="36"/>
      <c r="R87" s="36"/>
      <c r="S87" s="36"/>
      <c r="T87" s="69"/>
      <c r="U87" s="30"/>
      <c r="V87" s="30"/>
      <c r="W87" s="30"/>
      <c r="X87" s="30"/>
      <c r="Y87" s="30"/>
      <c r="Z87" s="30"/>
      <c r="AA87" s="30"/>
      <c r="AB87" s="30"/>
      <c r="AC87" s="2"/>
      <c r="AD87" s="7"/>
      <c r="AE87" s="98" t="s">
        <v>349</v>
      </c>
    </row>
    <row r="88" spans="1:31" s="6" customFormat="1" ht="42" x14ac:dyDescent="0.3">
      <c r="A88" s="69">
        <v>81</v>
      </c>
      <c r="B88" s="102" t="s">
        <v>266</v>
      </c>
      <c r="C88" s="76" t="s">
        <v>292</v>
      </c>
      <c r="D88" s="68" t="s">
        <v>293</v>
      </c>
      <c r="E88" s="19">
        <v>3</v>
      </c>
      <c r="F88" s="7" t="s">
        <v>266</v>
      </c>
      <c r="G88" s="46">
        <v>60559</v>
      </c>
      <c r="H88" s="46">
        <f>G88</f>
        <v>60559</v>
      </c>
      <c r="I88" s="46">
        <f>H88</f>
        <v>60559</v>
      </c>
      <c r="J88" s="49"/>
      <c r="K88" s="7"/>
      <c r="L88" s="36"/>
      <c r="M88" s="36"/>
      <c r="N88" s="36"/>
      <c r="O88" s="36"/>
      <c r="P88" s="36"/>
      <c r="Q88" s="36"/>
      <c r="R88" s="36"/>
      <c r="S88" s="36"/>
      <c r="T88" s="69"/>
      <c r="U88" s="30"/>
      <c r="V88" s="30"/>
      <c r="W88" s="30"/>
      <c r="X88" s="30"/>
      <c r="Y88" s="30"/>
      <c r="Z88" s="30"/>
      <c r="AA88" s="30"/>
      <c r="AB88" s="30"/>
      <c r="AC88" s="2"/>
      <c r="AD88" s="7"/>
      <c r="AE88" s="98" t="s">
        <v>350</v>
      </c>
    </row>
    <row r="89" spans="1:31" s="6" customFormat="1" ht="130" x14ac:dyDescent="0.3">
      <c r="A89" s="69">
        <v>82</v>
      </c>
      <c r="B89" s="102" t="s">
        <v>266</v>
      </c>
      <c r="C89" s="76" t="s">
        <v>294</v>
      </c>
      <c r="D89" s="68" t="s">
        <v>295</v>
      </c>
      <c r="E89" s="19">
        <v>2</v>
      </c>
      <c r="F89" s="7"/>
      <c r="G89" s="49"/>
      <c r="H89" s="49"/>
      <c r="I89" s="49"/>
      <c r="J89" s="49"/>
      <c r="K89" s="7"/>
      <c r="L89" s="36">
        <v>1</v>
      </c>
      <c r="M89" s="36">
        <v>1</v>
      </c>
      <c r="N89" s="36">
        <v>1</v>
      </c>
      <c r="O89" s="36">
        <v>1</v>
      </c>
      <c r="P89" s="36">
        <v>114523</v>
      </c>
      <c r="Q89" s="36">
        <v>114523</v>
      </c>
      <c r="R89" s="36">
        <v>114523</v>
      </c>
      <c r="S89" s="36">
        <v>114523</v>
      </c>
      <c r="T89" s="69"/>
      <c r="U89" s="30"/>
      <c r="V89" s="30"/>
      <c r="W89" s="30"/>
      <c r="X89" s="30"/>
      <c r="Y89" s="30"/>
      <c r="Z89" s="30"/>
      <c r="AA89" s="30"/>
      <c r="AB89" s="30"/>
      <c r="AC89" s="2"/>
      <c r="AD89" s="7"/>
      <c r="AE89" s="98" t="s">
        <v>351</v>
      </c>
    </row>
    <row r="90" spans="1:31" s="6" customFormat="1" ht="28" x14ac:dyDescent="0.3">
      <c r="A90" s="69">
        <v>83</v>
      </c>
      <c r="B90" s="102" t="s">
        <v>266</v>
      </c>
      <c r="C90" s="76" t="s">
        <v>296</v>
      </c>
      <c r="D90" s="68" t="s">
        <v>297</v>
      </c>
      <c r="E90" s="19">
        <v>3</v>
      </c>
      <c r="F90" s="7"/>
      <c r="G90" s="49">
        <v>95318.169257340254</v>
      </c>
      <c r="H90" s="49">
        <v>381272.67702936102</v>
      </c>
      <c r="I90" s="49">
        <v>476590.84628670133</v>
      </c>
      <c r="J90" s="49">
        <v>857863.52331606229</v>
      </c>
      <c r="K90" s="7"/>
      <c r="L90" s="36"/>
      <c r="M90" s="36"/>
      <c r="N90" s="36"/>
      <c r="O90" s="36"/>
      <c r="P90" s="36"/>
      <c r="Q90" s="36"/>
      <c r="R90" s="36"/>
      <c r="S90" s="36"/>
      <c r="T90" s="69"/>
      <c r="U90" s="30"/>
      <c r="V90" s="30"/>
      <c r="W90" s="30"/>
      <c r="X90" s="30"/>
      <c r="Y90" s="30"/>
      <c r="Z90" s="30"/>
      <c r="AA90" s="30"/>
      <c r="AB90" s="30"/>
      <c r="AC90" s="2"/>
      <c r="AD90" s="7"/>
      <c r="AE90" s="98" t="s">
        <v>352</v>
      </c>
    </row>
    <row r="91" spans="1:31" s="6" customFormat="1" ht="78" x14ac:dyDescent="0.3">
      <c r="A91" s="69">
        <v>84</v>
      </c>
      <c r="B91" s="102" t="s">
        <v>266</v>
      </c>
      <c r="C91" s="76" t="s">
        <v>298</v>
      </c>
      <c r="D91" s="68" t="s">
        <v>299</v>
      </c>
      <c r="E91" s="19">
        <v>3</v>
      </c>
      <c r="F91" s="7"/>
      <c r="G91" s="49"/>
      <c r="H91" s="49"/>
      <c r="I91" s="49"/>
      <c r="J91" s="49"/>
      <c r="K91" s="7"/>
      <c r="L91" s="36"/>
      <c r="M91" s="36"/>
      <c r="N91" s="36"/>
      <c r="O91" s="36"/>
      <c r="P91" s="36"/>
      <c r="Q91" s="36"/>
      <c r="R91" s="36"/>
      <c r="S91" s="36"/>
      <c r="T91" s="69"/>
      <c r="U91" s="31">
        <v>438850</v>
      </c>
      <c r="V91" s="31">
        <v>2570000</v>
      </c>
      <c r="W91" s="31">
        <v>179860</v>
      </c>
      <c r="X91" s="31">
        <v>99860</v>
      </c>
      <c r="Y91" s="31"/>
      <c r="Z91" s="31"/>
      <c r="AA91" s="31"/>
      <c r="AB91" s="31"/>
      <c r="AC91" s="2"/>
      <c r="AD91" s="7"/>
      <c r="AE91" s="98" t="s">
        <v>300</v>
      </c>
    </row>
    <row r="92" spans="1:31" s="6" customFormat="1" ht="91" x14ac:dyDescent="0.3">
      <c r="A92" s="69">
        <v>85</v>
      </c>
      <c r="B92" s="102" t="s">
        <v>266</v>
      </c>
      <c r="C92" s="76" t="s">
        <v>301</v>
      </c>
      <c r="D92" s="68" t="s">
        <v>302</v>
      </c>
      <c r="E92" s="19" t="s">
        <v>310</v>
      </c>
      <c r="F92" s="7" t="s">
        <v>303</v>
      </c>
      <c r="G92" s="49"/>
      <c r="H92" s="49"/>
      <c r="I92" s="49"/>
      <c r="J92" s="49"/>
      <c r="K92" s="7"/>
      <c r="L92" s="36"/>
      <c r="M92" s="36"/>
      <c r="N92" s="36"/>
      <c r="O92" s="36"/>
      <c r="P92" s="36"/>
      <c r="Q92" s="36"/>
      <c r="R92" s="36"/>
      <c r="S92" s="36"/>
      <c r="T92" s="69"/>
      <c r="U92" s="31">
        <v>8585781</v>
      </c>
      <c r="V92" s="31">
        <v>15270874</v>
      </c>
      <c r="W92" s="31">
        <v>15270874</v>
      </c>
      <c r="X92" s="31">
        <v>15270874</v>
      </c>
      <c r="Y92" s="30"/>
      <c r="Z92" s="30"/>
      <c r="AA92" s="30"/>
      <c r="AB92" s="30"/>
      <c r="AC92" s="2"/>
      <c r="AD92" s="7"/>
      <c r="AE92" s="98" t="s">
        <v>304</v>
      </c>
    </row>
    <row r="93" spans="1:31" s="6" customFormat="1" ht="52" x14ac:dyDescent="0.3">
      <c r="A93" s="69">
        <v>86</v>
      </c>
      <c r="B93" s="102" t="s">
        <v>266</v>
      </c>
      <c r="C93" s="76" t="s">
        <v>305</v>
      </c>
      <c r="D93" s="68" t="s">
        <v>306</v>
      </c>
      <c r="E93" s="19" t="s">
        <v>310</v>
      </c>
      <c r="F93" s="7" t="s">
        <v>307</v>
      </c>
      <c r="G93" s="49"/>
      <c r="H93" s="49"/>
      <c r="I93" s="49"/>
      <c r="J93" s="49"/>
      <c r="K93" s="7"/>
      <c r="L93" s="36"/>
      <c r="M93" s="36"/>
      <c r="N93" s="36"/>
      <c r="O93" s="36"/>
      <c r="P93" s="36"/>
      <c r="Q93" s="36"/>
      <c r="R93" s="36"/>
      <c r="S93" s="36"/>
      <c r="T93" s="69"/>
      <c r="U93" s="31">
        <v>7755561</v>
      </c>
      <c r="V93" s="31">
        <v>7755561</v>
      </c>
      <c r="W93" s="31">
        <v>7755561</v>
      </c>
      <c r="X93" s="31">
        <v>7755561</v>
      </c>
      <c r="Y93" s="30"/>
      <c r="Z93" s="30"/>
      <c r="AA93" s="30"/>
      <c r="AB93" s="30"/>
      <c r="AC93" s="2"/>
      <c r="AD93" s="7"/>
      <c r="AE93" s="98" t="s">
        <v>308</v>
      </c>
    </row>
    <row r="94" spans="1:31" s="16" customFormat="1" x14ac:dyDescent="0.3">
      <c r="A94" s="74"/>
      <c r="B94" s="113" t="s">
        <v>309</v>
      </c>
      <c r="C94" s="114"/>
      <c r="D94" s="115"/>
      <c r="E94" s="18"/>
      <c r="F94" s="22"/>
      <c r="G94" s="33">
        <f>SUM(G8:G93)</f>
        <v>141489259.38243088</v>
      </c>
      <c r="H94" s="33">
        <f>SUM(H8:H93)</f>
        <v>147494804.9182429</v>
      </c>
      <c r="I94" s="33">
        <f t="shared" ref="I94:J94" si="0">SUM(I8:I93)</f>
        <v>147732472.08750024</v>
      </c>
      <c r="J94" s="33">
        <f t="shared" si="0"/>
        <v>145959293.76452959</v>
      </c>
      <c r="K94" s="22"/>
      <c r="L94" s="40">
        <f>SUM(L8:L93)</f>
        <v>294</v>
      </c>
      <c r="M94" s="40">
        <f t="shared" ref="M94:S94" si="1">SUM(M8:M93)</f>
        <v>323</v>
      </c>
      <c r="N94" s="40">
        <f t="shared" si="1"/>
        <v>350</v>
      </c>
      <c r="O94" s="40">
        <f t="shared" si="1"/>
        <v>350</v>
      </c>
      <c r="P94" s="40">
        <f t="shared" si="1"/>
        <v>22392426.369279999</v>
      </c>
      <c r="Q94" s="40">
        <f t="shared" si="1"/>
        <v>24286678.369279999</v>
      </c>
      <c r="R94" s="40">
        <f t="shared" si="1"/>
        <v>25242054.369279999</v>
      </c>
      <c r="S94" s="40">
        <f t="shared" si="1"/>
        <v>19378442.369279999</v>
      </c>
      <c r="T94" s="71"/>
      <c r="U94" s="23">
        <f>SUM(U8:U93)</f>
        <v>284401462.72000003</v>
      </c>
      <c r="V94" s="23">
        <f t="shared" ref="V94:Y94" si="2">SUM(V8:V93)</f>
        <v>309807772.72000003</v>
      </c>
      <c r="W94" s="23">
        <f t="shared" si="2"/>
        <v>322587380.72000003</v>
      </c>
      <c r="X94" s="23">
        <f t="shared" si="2"/>
        <v>327528770.72000003</v>
      </c>
      <c r="Y94" s="23">
        <f t="shared" si="2"/>
        <v>2501003</v>
      </c>
      <c r="Z94" s="23"/>
      <c r="AA94" s="23"/>
      <c r="AB94" s="23"/>
      <c r="AC94" s="23"/>
      <c r="AD94" s="22"/>
      <c r="AE94" s="100"/>
    </row>
    <row r="96" spans="1:31" ht="40.4" customHeight="1" x14ac:dyDescent="0.3">
      <c r="E96" s="125" t="s">
        <v>318</v>
      </c>
      <c r="F96" s="125"/>
      <c r="G96" s="34">
        <f>G83+G51+G49+G33+G29+G19+G15+G37</f>
        <v>71206283.126853541</v>
      </c>
      <c r="H96" s="34">
        <f t="shared" ref="H96:J96" si="3">H83+H51+H49+H33+H29+H19+H15+H37</f>
        <v>72324824.154893532</v>
      </c>
      <c r="I96" s="34">
        <f t="shared" si="3"/>
        <v>72955991.154893532</v>
      </c>
      <c r="J96" s="34">
        <f t="shared" si="3"/>
        <v>73096521.154893532</v>
      </c>
    </row>
    <row r="97" spans="4:4" ht="42" x14ac:dyDescent="0.3">
      <c r="D97" s="88" t="s">
        <v>329</v>
      </c>
    </row>
  </sheetData>
  <autoFilter ref="B5:AC94" xr:uid="{9313DCD2-E165-4858-B1C7-E4BDC8836909}">
    <filterColumn colId="5" showButton="0"/>
    <filterColumn colId="6" showButton="0"/>
    <filterColumn colId="7" showButton="0"/>
    <filterColumn colId="8"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hiddenButton="1" showButton="0"/>
    <filterColumn colId="26" showButton="0"/>
  </autoFilter>
  <mergeCells count="19">
    <mergeCell ref="E96:F96"/>
    <mergeCell ref="Y5:AC5"/>
    <mergeCell ref="U5:X5"/>
    <mergeCell ref="U6:X6"/>
    <mergeCell ref="G5:K5"/>
    <mergeCell ref="L5:T5"/>
    <mergeCell ref="L6:O6"/>
    <mergeCell ref="E5:E7"/>
    <mergeCell ref="G6:J6"/>
    <mergeCell ref="X1:AC1"/>
    <mergeCell ref="A3:AC3"/>
    <mergeCell ref="A5:A7"/>
    <mergeCell ref="B94:D94"/>
    <mergeCell ref="P6:S6"/>
    <mergeCell ref="K6:K7"/>
    <mergeCell ref="Y6:AB6"/>
    <mergeCell ref="B5:B7"/>
    <mergeCell ref="C5:C7"/>
    <mergeCell ref="D5:D7"/>
  </mergeCells>
  <phoneticPr fontId="3" type="noConversion"/>
  <dataValidations count="3">
    <dataValidation type="whole" errorStyle="information" allowBlank="1" showInputMessage="1" showErrorMessage="1" error="Jāievada skaitlis" sqref="G8:J9 P10:S10 P12:S14 G15:J15 P16:S16 G17:I17 P18:S18 G19:J19 P20:R20 G21:J21 H22:J22 G23:I24 J24 U25:X25 Y26:Z26 P28:S28 G29:J29 G30:I31 J31 P32:S32 G33:J33 J43 G60:J62 G72:J72 U57:X57 P58:S59 P75:S75 G74:J74 P64:S64 G65:J65 P66:S69 U78:X78 P79:S79 U80:X80 P82:S82 G85:J85 G88:I88" xr:uid="{DBCDD4A8-9091-430F-88E1-47AB7556A30D}">
      <formula1>-1000000000000</formula1>
      <formula2>1000000000000</formula2>
    </dataValidation>
    <dataValidation errorStyle="information" allowBlank="1" showInputMessage="1" showErrorMessage="1" sqref="D37:F37 D60:F61 F62:F63" xr:uid="{E14D7ED9-6D55-4373-8CB4-3A4E026BA86D}"/>
    <dataValidation type="whole" errorStyle="information" allowBlank="1" showInputMessage="1" showErrorMessage="1" error="Jāievada skaitlis" sqref="G37:J37" xr:uid="{71DC81D7-0C9A-4974-B37B-245DF65A944D}">
      <formula1>-100000000000000</formula1>
      <formula2>100000000000000</formula2>
    </dataValidation>
  </dataValidations>
  <pageMargins left="0.70866141732283472" right="0.70866141732283472" top="0.74803149606299213" bottom="0.74803149606299213" header="0.31496062992125984" footer="0.31496062992125984"/>
  <pageSetup paperSize="9" scale="42" fitToHeight="0" orientation="landscape" verticalDpi="90" r:id="rId1"/>
  <headerFooter>
    <oddFooter>&amp;F</oddFooter>
  </headerFooter>
  <ignoredErrors>
    <ignoredError sqref="U94:W94 Y94 L94:N9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70709-331F-4297-A31A-25962AC607AC}">
  <sheetPr>
    <pageSetUpPr fitToPage="1"/>
  </sheetPr>
  <dimension ref="B2:P18"/>
  <sheetViews>
    <sheetView zoomScale="70" zoomScaleNormal="70" workbookViewId="0">
      <selection activeCell="R25" sqref="R25"/>
    </sheetView>
  </sheetViews>
  <sheetFormatPr defaultRowHeight="14" x14ac:dyDescent="0.3"/>
  <sheetData>
    <row r="2" spans="2:16" ht="15" x14ac:dyDescent="0.3">
      <c r="B2" s="106" t="s">
        <v>81</v>
      </c>
    </row>
    <row r="3" spans="2:16" ht="15.5" x14ac:dyDescent="0.3">
      <c r="B3" s="4"/>
    </row>
    <row r="4" spans="2:16" ht="15.5" x14ac:dyDescent="0.3">
      <c r="B4" s="140" t="s">
        <v>319</v>
      </c>
      <c r="C4" s="140"/>
      <c r="D4" s="140"/>
      <c r="E4" s="140"/>
      <c r="F4" s="140"/>
      <c r="G4" s="140"/>
      <c r="H4" s="140"/>
      <c r="I4" s="140"/>
      <c r="J4" s="140"/>
      <c r="K4" s="140"/>
      <c r="L4" s="140"/>
      <c r="M4" s="140"/>
      <c r="N4" s="140"/>
      <c r="O4" s="140"/>
      <c r="P4" s="140"/>
    </row>
    <row r="5" spans="2:16" ht="15.5" x14ac:dyDescent="0.3">
      <c r="B5" s="141" t="s">
        <v>82</v>
      </c>
      <c r="C5" s="141"/>
      <c r="D5" s="141"/>
      <c r="E5" s="141"/>
      <c r="F5" s="141"/>
      <c r="G5" s="141"/>
      <c r="H5" s="141"/>
      <c r="I5" s="141"/>
      <c r="J5" s="141"/>
      <c r="K5" s="141"/>
      <c r="L5" s="141"/>
      <c r="M5" s="141"/>
      <c r="N5" s="141"/>
      <c r="O5" s="141"/>
      <c r="P5" s="141"/>
    </row>
    <row r="6" spans="2:16" ht="15.5" x14ac:dyDescent="0.3">
      <c r="B6" s="141" t="s">
        <v>83</v>
      </c>
      <c r="C6" s="141"/>
      <c r="D6" s="141"/>
      <c r="E6" s="141"/>
      <c r="F6" s="141"/>
      <c r="G6" s="141"/>
      <c r="H6" s="141"/>
      <c r="I6" s="141"/>
      <c r="J6" s="141"/>
      <c r="K6" s="141"/>
      <c r="L6" s="141"/>
      <c r="M6" s="141"/>
      <c r="N6" s="141"/>
      <c r="O6" s="141"/>
      <c r="P6" s="141"/>
    </row>
    <row r="7" spans="2:16" ht="54.65" customHeight="1" x14ac:dyDescent="0.3">
      <c r="B7" s="140" t="s">
        <v>320</v>
      </c>
      <c r="C7" s="140"/>
      <c r="D7" s="140"/>
      <c r="E7" s="140"/>
      <c r="F7" s="140"/>
      <c r="G7" s="140"/>
      <c r="H7" s="140"/>
      <c r="I7" s="140"/>
      <c r="J7" s="140"/>
      <c r="K7" s="140"/>
      <c r="L7" s="140"/>
      <c r="M7" s="140"/>
      <c r="N7" s="140"/>
      <c r="O7" s="140"/>
      <c r="P7" s="140"/>
    </row>
    <row r="8" spans="2:16" ht="15.5" x14ac:dyDescent="0.3">
      <c r="B8" s="141" t="s">
        <v>321</v>
      </c>
      <c r="C8" s="141"/>
      <c r="D8" s="141"/>
      <c r="E8" s="141"/>
      <c r="F8" s="141"/>
      <c r="G8" s="141"/>
      <c r="H8" s="141"/>
      <c r="I8" s="141"/>
      <c r="J8" s="141"/>
      <c r="K8" s="141"/>
      <c r="L8" s="141"/>
      <c r="M8" s="141"/>
      <c r="N8" s="141"/>
      <c r="O8" s="141"/>
      <c r="P8" s="141"/>
    </row>
    <row r="9" spans="2:16" ht="14.5" thickBot="1" x14ac:dyDescent="0.35">
      <c r="B9" s="5"/>
      <c r="C9" s="5"/>
      <c r="D9" s="5"/>
    </row>
    <row r="10" spans="2:16" ht="28.5" thickBot="1" x14ac:dyDescent="0.35">
      <c r="B10" s="107" t="s">
        <v>84</v>
      </c>
      <c r="C10" s="137" t="s">
        <v>85</v>
      </c>
      <c r="D10" s="138"/>
      <c r="E10" s="138"/>
      <c r="F10" s="139"/>
      <c r="G10" s="108"/>
      <c r="H10" s="108"/>
      <c r="I10" s="108"/>
      <c r="J10" s="108"/>
      <c r="K10" s="108"/>
      <c r="L10" s="108"/>
      <c r="M10" s="108"/>
      <c r="N10" s="108"/>
      <c r="O10" s="108"/>
      <c r="P10" s="108"/>
    </row>
    <row r="11" spans="2:16" ht="44.15" customHeight="1" thickBot="1" x14ac:dyDescent="0.35">
      <c r="B11" s="109">
        <v>5</v>
      </c>
      <c r="C11" s="143" t="s">
        <v>86</v>
      </c>
      <c r="D11" s="143"/>
      <c r="E11" s="143"/>
      <c r="F11" s="143"/>
      <c r="G11" s="142" t="s">
        <v>322</v>
      </c>
      <c r="H11" s="142"/>
      <c r="I11" s="142"/>
      <c r="J11" s="142"/>
      <c r="K11" s="142"/>
      <c r="L11" s="142"/>
      <c r="M11" s="142"/>
      <c r="N11" s="142"/>
      <c r="O11" s="142"/>
      <c r="P11" s="142"/>
    </row>
    <row r="12" spans="2:16" ht="40" customHeight="1" thickBot="1" x14ac:dyDescent="0.35">
      <c r="B12" s="109">
        <v>4</v>
      </c>
      <c r="C12" s="144" t="s">
        <v>87</v>
      </c>
      <c r="D12" s="144"/>
      <c r="E12" s="144"/>
      <c r="F12" s="144"/>
      <c r="G12" s="142" t="s">
        <v>88</v>
      </c>
      <c r="H12" s="142"/>
      <c r="I12" s="142"/>
      <c r="J12" s="142"/>
      <c r="K12" s="142"/>
      <c r="L12" s="142"/>
      <c r="M12" s="142"/>
      <c r="N12" s="142"/>
      <c r="O12" s="142"/>
      <c r="P12" s="142"/>
    </row>
    <row r="13" spans="2:16" ht="56.15" customHeight="1" thickBot="1" x14ac:dyDescent="0.35">
      <c r="B13" s="109">
        <v>3</v>
      </c>
      <c r="C13" s="144" t="s">
        <v>89</v>
      </c>
      <c r="D13" s="144"/>
      <c r="E13" s="144"/>
      <c r="F13" s="144"/>
      <c r="G13" s="142" t="s">
        <v>356</v>
      </c>
      <c r="H13" s="142"/>
      <c r="I13" s="142"/>
      <c r="J13" s="142"/>
      <c r="K13" s="142"/>
      <c r="L13" s="142"/>
      <c r="M13" s="142"/>
      <c r="N13" s="142"/>
      <c r="O13" s="142"/>
      <c r="P13" s="142"/>
    </row>
    <row r="14" spans="2:16" ht="41.15" customHeight="1" thickBot="1" x14ac:dyDescent="0.35">
      <c r="B14" s="109">
        <v>2</v>
      </c>
      <c r="C14" s="144" t="s">
        <v>90</v>
      </c>
      <c r="D14" s="144"/>
      <c r="E14" s="144"/>
      <c r="F14" s="144"/>
      <c r="G14" s="142" t="s">
        <v>323</v>
      </c>
      <c r="H14" s="142"/>
      <c r="I14" s="142"/>
      <c r="J14" s="142"/>
      <c r="K14" s="142"/>
      <c r="L14" s="142"/>
      <c r="M14" s="142"/>
      <c r="N14" s="142"/>
      <c r="O14" s="142"/>
      <c r="P14" s="142"/>
    </row>
    <row r="15" spans="2:16" ht="47.15" customHeight="1" thickBot="1" x14ac:dyDescent="0.35">
      <c r="B15" s="109">
        <v>1</v>
      </c>
      <c r="C15" s="144" t="s">
        <v>91</v>
      </c>
      <c r="D15" s="144"/>
      <c r="E15" s="144"/>
      <c r="F15" s="144"/>
      <c r="G15" s="142" t="s">
        <v>324</v>
      </c>
      <c r="H15" s="142"/>
      <c r="I15" s="142"/>
      <c r="J15" s="142"/>
      <c r="K15" s="142"/>
      <c r="L15" s="142"/>
      <c r="M15" s="142"/>
      <c r="N15" s="142"/>
      <c r="O15" s="142"/>
      <c r="P15" s="142"/>
    </row>
    <row r="16" spans="2:16" ht="15.5" x14ac:dyDescent="0.3">
      <c r="B16" s="4"/>
    </row>
    <row r="17" spans="2:16" ht="15.5" x14ac:dyDescent="0.3">
      <c r="B17" s="141" t="s">
        <v>92</v>
      </c>
      <c r="C17" s="141"/>
      <c r="D17" s="141"/>
      <c r="E17" s="141"/>
      <c r="F17" s="141"/>
      <c r="G17" s="141"/>
      <c r="H17" s="141"/>
      <c r="I17" s="141"/>
      <c r="J17" s="141"/>
      <c r="K17" s="141"/>
      <c r="L17" s="141"/>
      <c r="M17" s="141"/>
      <c r="N17" s="141"/>
      <c r="O17" s="141"/>
      <c r="P17" s="141"/>
    </row>
    <row r="18" spans="2:16" ht="15.5" x14ac:dyDescent="0.3">
      <c r="B18" s="141" t="s">
        <v>93</v>
      </c>
      <c r="C18" s="141"/>
      <c r="D18" s="141"/>
      <c r="E18" s="141"/>
      <c r="F18" s="141"/>
      <c r="G18" s="141"/>
      <c r="H18" s="141"/>
      <c r="I18" s="141"/>
      <c r="J18" s="141"/>
      <c r="K18" s="141"/>
      <c r="L18" s="141"/>
      <c r="M18" s="141"/>
      <c r="N18" s="141"/>
      <c r="O18" s="141"/>
      <c r="P18" s="141"/>
    </row>
  </sheetData>
  <mergeCells count="18">
    <mergeCell ref="B18:P18"/>
    <mergeCell ref="C14:F14"/>
    <mergeCell ref="G14:P14"/>
    <mergeCell ref="G15:P15"/>
    <mergeCell ref="C15:F15"/>
    <mergeCell ref="B17:P17"/>
    <mergeCell ref="G11:P11"/>
    <mergeCell ref="C11:F11"/>
    <mergeCell ref="G12:P12"/>
    <mergeCell ref="C12:F12"/>
    <mergeCell ref="C13:F13"/>
    <mergeCell ref="G13:P13"/>
    <mergeCell ref="C10:F10"/>
    <mergeCell ref="B4:P4"/>
    <mergeCell ref="B5:P5"/>
    <mergeCell ref="B6:P6"/>
    <mergeCell ref="B7:P7"/>
    <mergeCell ref="B8:P8"/>
  </mergeCells>
  <pageMargins left="0.70866141732283472" right="0.70866141732283472" top="0.74803149606299213" bottom="0.74803149606299213" header="0.31496062992125984" footer="0.31496062992125984"/>
  <pageSetup paperSize="9" scale="60" fitToHeight="0"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33a67f2-3785-426e-bf85-e3f672621421" xsi:nil="true"/>
    <lcf76f155ced4ddcb4097134ff3c332f xmlns="12328f90-f97d-423e-a295-a81045c704af">
      <Terms xmlns="http://schemas.microsoft.com/office/infopath/2007/PartnerControls"/>
    </lcf76f155ced4ddcb4097134ff3c332f>
    <SharedWithUsers xmlns="033a67f2-3785-426e-bf85-e3f672621421">
      <UserInfo>
        <DisplayName>Ineta Artemjeva</DisplayName>
        <AccountId>11</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756704CBF31F2F488F60B08AD63FE996" ma:contentTypeVersion="9" ma:contentTypeDescription="Izveidot jaunu dokumentu." ma:contentTypeScope="" ma:versionID="bb29c736946b8c102b1d4db6e2421857">
  <xsd:schema xmlns:xsd="http://www.w3.org/2001/XMLSchema" xmlns:xs="http://www.w3.org/2001/XMLSchema" xmlns:p="http://schemas.microsoft.com/office/2006/metadata/properties" xmlns:ns2="12328f90-f97d-423e-a295-a81045c704af" xmlns:ns3="033a67f2-3785-426e-bf85-e3f672621421" targetNamespace="http://schemas.microsoft.com/office/2006/metadata/properties" ma:root="true" ma:fieldsID="774be70878218053e17148900f516e2c" ns2:_="" ns3:_="">
    <xsd:import namespace="12328f90-f97d-423e-a295-a81045c704af"/>
    <xsd:import namespace="033a67f2-3785-426e-bf85-e3f6726214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328f90-f97d-423e-a295-a81045c704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Attēlu atzīmes" ma:readOnly="false" ma:fieldId="{5cf76f15-5ced-4ddc-b409-7134ff3c332f}" ma:taxonomyMulti="true" ma:sspId="64c26a82-2b24-45e5-89b7-c1f884b4c02f"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67f2-3785-426e-bf85-e3f672621421"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14" nillable="true" ma:displayName="Taxonomy Catch All Column" ma:hidden="true" ma:list="{d392f7af-b8e4-4b16-8fac-c1b10716838e}" ma:internalName="TaxCatchAll" ma:showField="CatchAllData" ma:web="033a67f2-3785-426e-bf85-e3f6726214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3B44CD-657D-4CE1-80FC-FE010313B6A9}">
  <ds:schemaRefs>
    <ds:schemaRef ds:uri="http://schemas.microsoft.com/sharepoint/v3/contenttype/forms"/>
  </ds:schemaRefs>
</ds:datastoreItem>
</file>

<file path=customXml/itemProps2.xml><?xml version="1.0" encoding="utf-8"?>
<ds:datastoreItem xmlns:ds="http://schemas.openxmlformats.org/officeDocument/2006/customXml" ds:itemID="{B927086D-1AD0-45B9-B188-A6ABD8615C44}">
  <ds:schemaRefs>
    <ds:schemaRef ds:uri="http://purl.org/dc/elements/1.1/"/>
    <ds:schemaRef ds:uri="http://purl.org/dc/terms/"/>
    <ds:schemaRef ds:uri="033a67f2-3785-426e-bf85-e3f672621421"/>
    <ds:schemaRef ds:uri="12328f90-f97d-423e-a295-a81045c704af"/>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7E08AF7C-38DD-4E5A-B79B-599A770EC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328f90-f97d-423e-a295-a81045c704af"/>
    <ds:schemaRef ds:uri="033a67f2-3785-426e-bf85-e3f6726214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Apkopojums</vt:lpstr>
      <vt:lpstr>Vērtešanas kritēriji</vt:lpstr>
      <vt:lpstr>Apkopojums!Print_Titles</vt:lpstr>
    </vt:vector>
  </TitlesOfParts>
  <Manager/>
  <Company>VK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 pielikums informatīvajam ziņojumam “Par ministriju un citu centrālo valsts iestāžu prioritārajiem pasākumiem 2024., 2025. un 2026. gadam”</dc:title>
  <dc:subject>Apkopojums un vērtējums par iesniegtajiem PP - atlīdzība un jaunās amata vietas</dc:subject>
  <dc:creator>Laila Ruškule</dc:creator>
  <cp:keywords/>
  <dc:description>Laila.Ruskule@mk.gov.lv_x000d_
67082983</dc:description>
  <cp:lastModifiedBy>Sandra Vītola</cp:lastModifiedBy>
  <cp:revision/>
  <cp:lastPrinted>2023-08-08T13:11:57Z</cp:lastPrinted>
  <dcterms:created xsi:type="dcterms:W3CDTF">2023-07-02T09:30:03Z</dcterms:created>
  <dcterms:modified xsi:type="dcterms:W3CDTF">2023-08-09T08:24:25Z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0x010100756704CBF31F2F488F60B08AD63FE996</vt:lpwstr>
  </property>
  <property fmtid="{D5CDD505-2E9C-101B-9397-08002B2CF9AE}" pid="3" name="MediaServiceImageTags">
    <vt:lpwstr/>
  </property>
</Properties>
</file>