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atu bāzes\2024\9_Septembris_2024\Mājas lapai\"/>
    </mc:Choice>
  </mc:AlternateContent>
  <xr:revisionPtr revIDLastSave="0" documentId="13_ncr:1_{3E6153E5-C66A-41FC-9409-A1E4235082EC}" xr6:coauthVersionLast="47" xr6:coauthVersionMax="47" xr10:uidLastSave="{00000000-0000-0000-0000-000000000000}"/>
  <bookViews>
    <workbookView xWindow="-110" yWindow="-110" windowWidth="19420" windowHeight="10300" xr2:uid="{A4C36056-E011-40D5-8F7F-9D7A5AA47930}"/>
  </bookViews>
  <sheets>
    <sheet name="pamat" sheetId="1" r:id="rId1"/>
  </sheets>
  <definedNames>
    <definedName name="_xlnm._FilterDatabase" localSheetId="0" hidden="1">pamat!$A$4:$B$47</definedName>
    <definedName name="_xlnm.Print_Area" localSheetId="0">pamat!$A$1:$W$47</definedName>
    <definedName name="_xlnm.Print_Titles" localSheetId="0">pamat!$1:$3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7" i="1" l="1"/>
  <c r="X47" i="1"/>
  <c r="Q47" i="1"/>
  <c r="K47" i="1"/>
  <c r="I47" i="1"/>
  <c r="Y46" i="1"/>
  <c r="X46" i="1"/>
  <c r="Q46" i="1"/>
  <c r="K46" i="1"/>
  <c r="I46" i="1"/>
  <c r="Y45" i="1"/>
  <c r="X45" i="1"/>
  <c r="Q45" i="1"/>
  <c r="K45" i="1"/>
  <c r="I45" i="1"/>
  <c r="Y44" i="1"/>
  <c r="X44" i="1"/>
  <c r="Q44" i="1"/>
  <c r="K44" i="1"/>
  <c r="I44" i="1"/>
  <c r="Y43" i="1"/>
  <c r="X43" i="1"/>
  <c r="Q43" i="1"/>
  <c r="K43" i="1"/>
  <c r="I43" i="1"/>
  <c r="Y42" i="1"/>
  <c r="X42" i="1"/>
  <c r="Q42" i="1"/>
  <c r="K42" i="1"/>
  <c r="I42" i="1"/>
  <c r="E42" i="1"/>
  <c r="Y41" i="1"/>
  <c r="X41" i="1"/>
  <c r="Q41" i="1"/>
  <c r="K41" i="1"/>
  <c r="I41" i="1"/>
  <c r="Y40" i="1"/>
  <c r="X40" i="1"/>
  <c r="Q40" i="1"/>
  <c r="K40" i="1"/>
  <c r="I40" i="1"/>
  <c r="Y39" i="1"/>
  <c r="X39" i="1"/>
  <c r="Q39" i="1"/>
  <c r="K39" i="1"/>
  <c r="I39" i="1"/>
  <c r="Y38" i="1"/>
  <c r="X38" i="1"/>
  <c r="Q38" i="1"/>
  <c r="K38" i="1"/>
  <c r="I38" i="1"/>
  <c r="E38" i="1"/>
  <c r="C38" i="1"/>
  <c r="Y37" i="1"/>
  <c r="X37" i="1"/>
  <c r="Q37" i="1"/>
  <c r="K37" i="1"/>
  <c r="I37" i="1"/>
  <c r="E37" i="1"/>
  <c r="Y36" i="1"/>
  <c r="X36" i="1"/>
  <c r="Q36" i="1"/>
  <c r="K36" i="1"/>
  <c r="I36" i="1"/>
  <c r="E36" i="1"/>
  <c r="Y35" i="1"/>
  <c r="X35" i="1"/>
  <c r="Q35" i="1"/>
  <c r="K35" i="1"/>
  <c r="I35" i="1"/>
  <c r="Y34" i="1"/>
  <c r="X34" i="1"/>
  <c r="Q34" i="1"/>
  <c r="K34" i="1"/>
  <c r="I34" i="1"/>
  <c r="Y33" i="1"/>
  <c r="X33" i="1"/>
  <c r="Q33" i="1"/>
  <c r="K33" i="1"/>
  <c r="I33" i="1"/>
  <c r="E33" i="1"/>
  <c r="Y32" i="1"/>
  <c r="X32" i="1"/>
  <c r="Q32" i="1"/>
  <c r="K32" i="1"/>
  <c r="I32" i="1"/>
  <c r="Y31" i="1"/>
  <c r="X31" i="1"/>
  <c r="Q31" i="1"/>
  <c r="K31" i="1"/>
  <c r="I31" i="1"/>
  <c r="Y30" i="1"/>
  <c r="X30" i="1"/>
  <c r="Q30" i="1"/>
  <c r="K30" i="1"/>
  <c r="I30" i="1"/>
  <c r="Y29" i="1"/>
  <c r="X29" i="1"/>
  <c r="Q29" i="1"/>
  <c r="K29" i="1"/>
  <c r="I29" i="1"/>
  <c r="Y28" i="1"/>
  <c r="X28" i="1"/>
  <c r="Q28" i="1"/>
  <c r="K28" i="1"/>
  <c r="I28" i="1"/>
  <c r="Y27" i="1"/>
  <c r="X27" i="1"/>
  <c r="Q27" i="1"/>
  <c r="K27" i="1"/>
  <c r="I27" i="1"/>
  <c r="Y26" i="1"/>
  <c r="X26" i="1"/>
  <c r="Q26" i="1"/>
  <c r="K26" i="1"/>
  <c r="I26" i="1"/>
  <c r="C26" i="1"/>
  <c r="Y25" i="1"/>
  <c r="X25" i="1"/>
  <c r="Q25" i="1"/>
  <c r="K25" i="1"/>
  <c r="I25" i="1"/>
  <c r="C25" i="1"/>
  <c r="Y24" i="1"/>
  <c r="X24" i="1"/>
  <c r="Q24" i="1"/>
  <c r="K24" i="1"/>
  <c r="I24" i="1"/>
  <c r="Y23" i="1"/>
  <c r="X23" i="1"/>
  <c r="Q23" i="1"/>
  <c r="K23" i="1"/>
  <c r="I23" i="1"/>
  <c r="Y22" i="1"/>
  <c r="X22" i="1"/>
  <c r="Q22" i="1"/>
  <c r="K22" i="1"/>
  <c r="I22" i="1"/>
  <c r="E22" i="1"/>
  <c r="Y21" i="1"/>
  <c r="X21" i="1"/>
  <c r="Q21" i="1"/>
  <c r="K21" i="1"/>
  <c r="I21" i="1"/>
  <c r="E21" i="1"/>
  <c r="Y20" i="1"/>
  <c r="X20" i="1"/>
  <c r="Q20" i="1"/>
  <c r="K20" i="1"/>
  <c r="I20" i="1"/>
  <c r="E20" i="1"/>
  <c r="Y19" i="1"/>
  <c r="X19" i="1"/>
  <c r="Q19" i="1"/>
  <c r="K19" i="1"/>
  <c r="I19" i="1"/>
  <c r="Y18" i="1"/>
  <c r="X18" i="1"/>
  <c r="Q18" i="1"/>
  <c r="K18" i="1"/>
  <c r="I18" i="1"/>
  <c r="Y17" i="1"/>
  <c r="X17" i="1"/>
  <c r="Q17" i="1"/>
  <c r="K17" i="1"/>
  <c r="I17" i="1"/>
  <c r="Y16" i="1"/>
  <c r="X16" i="1"/>
  <c r="Q16" i="1"/>
  <c r="K16" i="1"/>
  <c r="I16" i="1"/>
  <c r="Y15" i="1"/>
  <c r="X15" i="1"/>
  <c r="Q15" i="1"/>
  <c r="K15" i="1"/>
  <c r="I15" i="1"/>
  <c r="C15" i="1"/>
  <c r="Y14" i="1"/>
  <c r="X14" i="1"/>
  <c r="Q14" i="1"/>
  <c r="K14" i="1"/>
  <c r="I14" i="1"/>
  <c r="E14" i="1"/>
  <c r="C14" i="1"/>
  <c r="Y13" i="1"/>
  <c r="X13" i="1"/>
  <c r="Q13" i="1"/>
  <c r="K13" i="1"/>
  <c r="I13" i="1"/>
  <c r="E13" i="1"/>
  <c r="Y12" i="1"/>
  <c r="X12" i="1"/>
  <c r="Q12" i="1"/>
  <c r="K12" i="1"/>
  <c r="I12" i="1"/>
  <c r="E12" i="1"/>
  <c r="Y11" i="1"/>
  <c r="X11" i="1"/>
  <c r="Q11" i="1"/>
  <c r="K11" i="1"/>
  <c r="I11" i="1"/>
  <c r="Y10" i="1"/>
  <c r="X10" i="1"/>
  <c r="W10" i="1"/>
  <c r="Q10" i="1"/>
  <c r="K10" i="1"/>
  <c r="I10" i="1"/>
  <c r="Y9" i="1"/>
  <c r="X9" i="1"/>
  <c r="W9" i="1"/>
  <c r="Q9" i="1"/>
  <c r="K9" i="1"/>
  <c r="I9" i="1"/>
  <c r="Y8" i="1"/>
  <c r="X8" i="1"/>
  <c r="Q8" i="1"/>
  <c r="K8" i="1"/>
  <c r="I8" i="1"/>
  <c r="Y7" i="1"/>
  <c r="X7" i="1"/>
  <c r="Q7" i="1"/>
  <c r="K7" i="1"/>
  <c r="I7" i="1"/>
  <c r="H7" i="1"/>
  <c r="Y6" i="1"/>
  <c r="X6" i="1"/>
  <c r="Q6" i="1"/>
  <c r="K6" i="1"/>
  <c r="I6" i="1"/>
  <c r="E6" i="1"/>
  <c r="Y5" i="1"/>
  <c r="X5" i="1"/>
  <c r="Q5" i="1"/>
  <c r="K5" i="1"/>
  <c r="I5" i="1"/>
  <c r="H5" i="1"/>
  <c r="V4" i="1"/>
  <c r="W41" i="1" s="1"/>
  <c r="U4" i="1"/>
  <c r="Q4" i="1" s="1"/>
  <c r="T4" i="1"/>
  <c r="S4" i="1"/>
  <c r="R4" i="1"/>
  <c r="P4" i="1"/>
  <c r="O4" i="1"/>
  <c r="N4" i="1"/>
  <c r="M4" i="1"/>
  <c r="G4" i="1"/>
  <c r="H42" i="1" s="1"/>
  <c r="F4" i="1"/>
  <c r="I4" i="1" s="1"/>
  <c r="J45" i="1" s="1"/>
  <c r="D4" i="1"/>
  <c r="E47" i="1" s="1"/>
  <c r="B4" i="1"/>
  <c r="C41" i="1" s="1"/>
  <c r="J5" i="1" l="1"/>
  <c r="H47" i="1"/>
  <c r="J39" i="1"/>
  <c r="J7" i="1"/>
  <c r="J27" i="1"/>
  <c r="H33" i="1"/>
  <c r="H12" i="1"/>
  <c r="J20" i="1"/>
  <c r="E25" i="1"/>
  <c r="E26" i="1"/>
  <c r="H31" i="1"/>
  <c r="H36" i="1"/>
  <c r="E41" i="1"/>
  <c r="C46" i="1"/>
  <c r="J47" i="1"/>
  <c r="J43" i="1"/>
  <c r="H15" i="1"/>
  <c r="H20" i="1"/>
  <c r="J32" i="1"/>
  <c r="H37" i="1"/>
  <c r="W6" i="1"/>
  <c r="C9" i="1"/>
  <c r="J12" i="1"/>
  <c r="J19" i="1"/>
  <c r="H24" i="1"/>
  <c r="H25" i="1"/>
  <c r="C30" i="1"/>
  <c r="J31" i="1"/>
  <c r="J36" i="1"/>
  <c r="H41" i="1"/>
  <c r="E45" i="1"/>
  <c r="E46" i="1"/>
  <c r="J28" i="1"/>
  <c r="J15" i="1"/>
  <c r="X4" i="1"/>
  <c r="E9" i="1"/>
  <c r="C10" i="1"/>
  <c r="J11" i="1"/>
  <c r="W14" i="1"/>
  <c r="C17" i="1"/>
  <c r="C18" i="1"/>
  <c r="J24" i="1"/>
  <c r="E29" i="1"/>
  <c r="E30" i="1"/>
  <c r="J35" i="1"/>
  <c r="H40" i="1"/>
  <c r="E44" i="1"/>
  <c r="H45" i="1"/>
  <c r="J16" i="1"/>
  <c r="H21" i="1"/>
  <c r="H32" i="1"/>
  <c r="Y4" i="1"/>
  <c r="H8" i="1"/>
  <c r="H9" i="1"/>
  <c r="E10" i="1"/>
  <c r="E17" i="1"/>
  <c r="E18" i="1"/>
  <c r="H23" i="1"/>
  <c r="E28" i="1"/>
  <c r="H29" i="1"/>
  <c r="J40" i="1"/>
  <c r="H44" i="1"/>
  <c r="H13" i="1"/>
  <c r="E5" i="1"/>
  <c r="C6" i="1"/>
  <c r="C7" i="1"/>
  <c r="J8" i="1"/>
  <c r="J10" i="1"/>
  <c r="H16" i="1"/>
  <c r="H17" i="1"/>
  <c r="C22" i="1"/>
  <c r="J23" i="1"/>
  <c r="H28" i="1"/>
  <c r="C33" i="1"/>
  <c r="E34" i="1"/>
  <c r="H39" i="1"/>
  <c r="J44" i="1"/>
  <c r="L45" i="1"/>
  <c r="L6" i="1"/>
  <c r="L9" i="1"/>
  <c r="L25" i="1"/>
  <c r="L29" i="1"/>
  <c r="J18" i="1"/>
  <c r="W22" i="1"/>
  <c r="J26" i="1"/>
  <c r="W11" i="1"/>
  <c r="C19" i="1"/>
  <c r="C27" i="1"/>
  <c r="W27" i="1"/>
  <c r="C35" i="1"/>
  <c r="C43" i="1"/>
  <c r="W43" i="1"/>
  <c r="K4" i="1"/>
  <c r="L26" i="1" s="1"/>
  <c r="H6" i="1"/>
  <c r="C8" i="1"/>
  <c r="W8" i="1"/>
  <c r="E11" i="1"/>
  <c r="H14" i="1"/>
  <c r="C16" i="1"/>
  <c r="W16" i="1"/>
  <c r="E19" i="1"/>
  <c r="H22" i="1"/>
  <c r="C24" i="1"/>
  <c r="W24" i="1"/>
  <c r="E27" i="1"/>
  <c r="H30" i="1"/>
  <c r="C32" i="1"/>
  <c r="W32" i="1"/>
  <c r="E35" i="1"/>
  <c r="H38" i="1"/>
  <c r="C40" i="1"/>
  <c r="W40" i="1"/>
  <c r="E43" i="1"/>
  <c r="H46" i="1"/>
  <c r="W30" i="1"/>
  <c r="J34" i="1"/>
  <c r="W38" i="1"/>
  <c r="J42" i="1"/>
  <c r="W46" i="1"/>
  <c r="C11" i="1"/>
  <c r="W19" i="1"/>
  <c r="W35" i="1"/>
  <c r="C5" i="1"/>
  <c r="W5" i="1"/>
  <c r="E8" i="1"/>
  <c r="J9" i="1"/>
  <c r="H11" i="1"/>
  <c r="C13" i="1"/>
  <c r="W13" i="1"/>
  <c r="E16" i="1"/>
  <c r="J17" i="1"/>
  <c r="H19" i="1"/>
  <c r="C21" i="1"/>
  <c r="W21" i="1"/>
  <c r="E24" i="1"/>
  <c r="J25" i="1"/>
  <c r="H27" i="1"/>
  <c r="C29" i="1"/>
  <c r="W29" i="1"/>
  <c r="E32" i="1"/>
  <c r="J33" i="1"/>
  <c r="H35" i="1"/>
  <c r="C37" i="1"/>
  <c r="W37" i="1"/>
  <c r="E40" i="1"/>
  <c r="J41" i="1"/>
  <c r="H43" i="1"/>
  <c r="C45" i="1"/>
  <c r="W45" i="1"/>
  <c r="J6" i="1"/>
  <c r="J14" i="1"/>
  <c r="W18" i="1"/>
  <c r="J22" i="1"/>
  <c r="W26" i="1"/>
  <c r="J30" i="1"/>
  <c r="C34" i="1"/>
  <c r="W34" i="1"/>
  <c r="J38" i="1"/>
  <c r="C42" i="1"/>
  <c r="W42" i="1"/>
  <c r="J46" i="1"/>
  <c r="W7" i="1"/>
  <c r="W15" i="1"/>
  <c r="C23" i="1"/>
  <c r="W23" i="1"/>
  <c r="C31" i="1"/>
  <c r="W31" i="1"/>
  <c r="C39" i="1"/>
  <c r="W39" i="1"/>
  <c r="C47" i="1"/>
  <c r="W47" i="1"/>
  <c r="E7" i="1"/>
  <c r="H10" i="1"/>
  <c r="C12" i="1"/>
  <c r="W12" i="1"/>
  <c r="E15" i="1"/>
  <c r="H18" i="1"/>
  <c r="C20" i="1"/>
  <c r="W20" i="1"/>
  <c r="E23" i="1"/>
  <c r="H26" i="1"/>
  <c r="C28" i="1"/>
  <c r="W28" i="1"/>
  <c r="E31" i="1"/>
  <c r="H34" i="1"/>
  <c r="C36" i="1"/>
  <c r="W36" i="1"/>
  <c r="E39" i="1"/>
  <c r="C44" i="1"/>
  <c r="W44" i="1"/>
  <c r="J13" i="1"/>
  <c r="W17" i="1"/>
  <c r="J21" i="1"/>
  <c r="W25" i="1"/>
  <c r="J29" i="1"/>
  <c r="W33" i="1"/>
  <c r="J37" i="1"/>
  <c r="L22" i="1" l="1"/>
  <c r="L14" i="1"/>
  <c r="J4" i="1"/>
  <c r="L42" i="1"/>
  <c r="L41" i="1"/>
  <c r="L8" i="1"/>
  <c r="L13" i="1"/>
  <c r="L30" i="1"/>
  <c r="L37" i="1"/>
  <c r="L46" i="1"/>
  <c r="H4" i="1"/>
  <c r="L43" i="1"/>
  <c r="L35" i="1"/>
  <c r="L27" i="1"/>
  <c r="L19" i="1"/>
  <c r="L11" i="1"/>
  <c r="L44" i="1"/>
  <c r="L36" i="1"/>
  <c r="L28" i="1"/>
  <c r="L20" i="1"/>
  <c r="L12" i="1"/>
  <c r="L47" i="1"/>
  <c r="L39" i="1"/>
  <c r="L31" i="1"/>
  <c r="L23" i="1"/>
  <c r="L15" i="1"/>
  <c r="L7" i="1"/>
  <c r="L24" i="1"/>
  <c r="L16" i="1"/>
  <c r="L40" i="1"/>
  <c r="L32" i="1"/>
  <c r="L18" i="1"/>
  <c r="L38" i="1"/>
  <c r="L10" i="1"/>
  <c r="E4" i="1"/>
  <c r="W4" i="1"/>
  <c r="L5" i="1"/>
  <c r="L34" i="1"/>
  <c r="L21" i="1"/>
  <c r="C4" i="1"/>
  <c r="L17" i="1"/>
  <c r="L33" i="1"/>
  <c r="L4" i="1" l="1"/>
</calcChain>
</file>

<file path=xl/sharedStrings.xml><?xml version="1.0" encoding="utf-8"?>
<sst xmlns="http://schemas.openxmlformats.org/spreadsheetml/2006/main" count="76" uniqueCount="69">
  <si>
    <t xml:space="preserve">Pašvaldība </t>
  </si>
  <si>
    <t xml:space="preserve">Ieņēmumi </t>
  </si>
  <si>
    <t xml:space="preserve">Izdevumi </t>
  </si>
  <si>
    <t xml:space="preserve">Ieņēmumu pārsniegums vai deficīts </t>
  </si>
  <si>
    <t>Finansēšana/plāns</t>
  </si>
  <si>
    <t>Finansēšana/ izpilde</t>
  </si>
  <si>
    <t>Naudas līdzekļu atlikums gada sākumā</t>
  </si>
  <si>
    <t xml:space="preserve">% no kopējā atlikuma </t>
  </si>
  <si>
    <t xml:space="preserve">Atlikuma izmaiņas </t>
  </si>
  <si>
    <t>Plāns</t>
  </si>
  <si>
    <t>Izpilde</t>
  </si>
  <si>
    <t xml:space="preserve">% no kopējās  ieņēmumu izpildes </t>
  </si>
  <si>
    <t xml:space="preserve">% no kopējās izdevumu  izpildes </t>
  </si>
  <si>
    <t xml:space="preserve">% no kopējās izpildes </t>
  </si>
  <si>
    <t xml:space="preserve">Naudas līdzekļi un noguldījumi </t>
  </si>
  <si>
    <t xml:space="preserve">Aizņēmumi </t>
  </si>
  <si>
    <t>Aizdevumi</t>
  </si>
  <si>
    <t>Akcijas un cita līdzdalība komersantu pašu kapitālā</t>
  </si>
  <si>
    <t>Naudas līdzekļi un noguldījumi (atlikuma izmaiņas)</t>
  </si>
  <si>
    <t>Eur</t>
  </si>
  <si>
    <t>%</t>
  </si>
  <si>
    <t>Pilsētas un novadi kopā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</si>
  <si>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</si>
  <si>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</si>
  <si>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</si>
  <si>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</si>
  <si>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</si>
  <si>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</si>
  <si>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</si>
  <si>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</si>
  <si>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</si>
  <si>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</si>
  <si>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</si>
  <si>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</si>
  <si>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</si>
  <si>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</si>
  <si>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</si>
  <si>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</si>
  <si>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</si>
  <si>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</si>
  <si>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</si>
  <si>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</si>
  <si>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</si>
  <si>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</si>
  <si>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</si>
  <si>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</si>
  <si>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</si>
  <si>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</si>
  <si>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</si>
  <si>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</si>
  <si>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</si>
  <si>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</si>
  <si>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</si>
  <si>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</si>
  <si>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</si>
  <si>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</si>
  <si>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</si>
  <si>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</si>
  <si>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</si>
  <si>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</si>
  <si>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</si>
  <si>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</si>
  <si>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</si>
  <si>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</si>
  <si>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</si>
  <si>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 xml:space="preserve">% no kopējā plāna </t>
  </si>
  <si>
    <t xml:space="preserve">% no kopējiem izdevumiem </t>
  </si>
  <si>
    <t>Pašvaldību 2024.gada pamatbudžets (plāns un izpilde uz 30.09.2024.), EUR</t>
  </si>
  <si>
    <t>Naudas līdzekļu atlikums uz 30.09.2024.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</si>
</sst>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7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11">
    <xf numFmtId="0" fontId="0" fillId="0" borderId="0" xfId="0"/>
    <xf numFmtId="3" fontId="3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164" fontId="4" fillId="0" borderId="15" xfId="2" applyNumberFormat="1" applyFont="1" applyFill="1" applyBorder="1" applyAlignment="1">
      <alignment horizontal="right" vertical="center"/>
    </xf>
    <xf numFmtId="9" fontId="4" fillId="0" borderId="16" xfId="2" applyFont="1" applyFill="1" applyBorder="1" applyAlignment="1">
      <alignment horizontal="right" vertical="center"/>
    </xf>
    <xf numFmtId="9" fontId="4" fillId="0" borderId="18" xfId="2" applyFont="1" applyFill="1" applyBorder="1" applyAlignment="1">
      <alignment horizontal="right" vertical="center"/>
    </xf>
    <xf numFmtId="9" fontId="4" fillId="0" borderId="15" xfId="2" applyFont="1" applyFill="1" applyBorder="1" applyAlignment="1">
      <alignment horizontal="right" vertical="center"/>
    </xf>
    <xf numFmtId="164" fontId="4" fillId="0" borderId="16" xfId="2" applyNumberFormat="1" applyFont="1" applyFill="1" applyBorder="1" applyAlignment="1">
      <alignment horizontal="right" vertical="center"/>
    </xf>
    <xf numFmtId="164" fontId="4" fillId="0" borderId="16" xfId="1" applyNumberFormat="1" applyFont="1" applyFill="1" applyBorder="1" applyAlignment="1">
      <alignment horizontal="right" vertical="center"/>
    </xf>
    <xf numFmtId="164" fontId="6" fillId="0" borderId="22" xfId="2" applyNumberFormat="1" applyFont="1" applyFill="1" applyBorder="1" applyAlignment="1">
      <alignment horizontal="right" vertical="center"/>
    </xf>
    <xf numFmtId="164" fontId="6" fillId="0" borderId="23" xfId="2" applyNumberFormat="1" applyFont="1" applyFill="1" applyBorder="1" applyAlignment="1">
      <alignment horizontal="right" vertical="center"/>
    </xf>
    <xf numFmtId="164" fontId="6" fillId="0" borderId="25" xfId="2" applyNumberFormat="1" applyFont="1" applyFill="1" applyBorder="1" applyAlignment="1">
      <alignment horizontal="right" vertical="center"/>
    </xf>
    <xf numFmtId="164" fontId="6" fillId="0" borderId="28" xfId="2" applyNumberFormat="1" applyFont="1" applyFill="1" applyBorder="1" applyAlignment="1">
      <alignment horizontal="right" vertical="center"/>
    </xf>
    <xf numFmtId="164" fontId="6" fillId="0" borderId="29" xfId="2" applyNumberFormat="1" applyFont="1" applyFill="1" applyBorder="1" applyAlignment="1">
      <alignment horizontal="right" vertical="center"/>
    </xf>
    <xf numFmtId="164" fontId="6" fillId="0" borderId="31" xfId="2" applyNumberFormat="1" applyFont="1" applyFill="1" applyBorder="1" applyAlignment="1">
      <alignment horizontal="right" vertical="center"/>
    </xf>
    <xf numFmtId="164" fontId="6" fillId="0" borderId="34" xfId="2" applyNumberFormat="1" applyFont="1" applyFill="1" applyBorder="1" applyAlignment="1">
      <alignment horizontal="right" vertical="center"/>
    </xf>
    <xf numFmtId="164" fontId="6" fillId="0" borderId="35" xfId="2" applyNumberFormat="1" applyFont="1" applyFill="1" applyBorder="1" applyAlignment="1">
      <alignment horizontal="right" vertical="center"/>
    </xf>
    <xf numFmtId="164" fontId="6" fillId="0" borderId="37" xfId="2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8" xfId="3" applyNumberFormat="1" applyFont="1" applyBorder="1" applyAlignment="1">
      <alignment horizontal="center" vertical="center" wrapText="1"/>
    </xf>
    <xf numFmtId="49" fontId="4" fillId="0" borderId="9" xfId="3" applyNumberFormat="1" applyFont="1" applyBorder="1" applyAlignment="1">
      <alignment horizontal="center" vertical="center" wrapText="1"/>
    </xf>
    <xf numFmtId="49" fontId="4" fillId="0" borderId="10" xfId="3" applyNumberFormat="1" applyFont="1" applyBorder="1" applyAlignment="1">
      <alignment horizontal="center" vertical="center" wrapText="1"/>
    </xf>
    <xf numFmtId="49" fontId="4" fillId="0" borderId="11" xfId="3" applyNumberFormat="1" applyFont="1" applyBorder="1" applyAlignment="1">
      <alignment horizontal="center" vertical="center" wrapText="1"/>
    </xf>
    <xf numFmtId="49" fontId="4" fillId="0" borderId="12" xfId="3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3" fontId="4" fillId="0" borderId="14" xfId="3" applyNumberFormat="1" applyFont="1" applyBorder="1" applyAlignment="1">
      <alignment horizontal="right" vertical="center"/>
    </xf>
    <xf numFmtId="3" fontId="4" fillId="0" borderId="15" xfId="3" applyNumberFormat="1" applyFont="1" applyBorder="1" applyAlignment="1">
      <alignment horizontal="right" vertical="center"/>
    </xf>
    <xf numFmtId="3" fontId="4" fillId="0" borderId="17" xfId="3" applyNumberFormat="1" applyFont="1" applyBorder="1" applyAlignment="1">
      <alignment horizontal="right" vertical="center"/>
    </xf>
    <xf numFmtId="3" fontId="4" fillId="0" borderId="19" xfId="3" applyNumberFormat="1" applyFont="1" applyBorder="1" applyAlignment="1">
      <alignment horizontal="right" vertical="center"/>
    </xf>
    <xf numFmtId="3" fontId="4" fillId="0" borderId="16" xfId="3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9" fontId="4" fillId="0" borderId="16" xfId="0" applyNumberFormat="1" applyFont="1" applyBorder="1" applyAlignment="1">
      <alignment horizontal="right" vertical="center"/>
    </xf>
    <xf numFmtId="0" fontId="6" fillId="0" borderId="20" xfId="4" applyFont="1" applyBorder="1" applyAlignment="1">
      <alignment vertical="center"/>
    </xf>
    <xf numFmtId="3" fontId="6" fillId="0" borderId="21" xfId="5" applyNumberFormat="1" applyFont="1" applyBorder="1" applyAlignment="1">
      <alignment horizontal="right" vertical="center"/>
    </xf>
    <xf numFmtId="3" fontId="6" fillId="0" borderId="22" xfId="5" applyNumberFormat="1" applyFont="1" applyBorder="1" applyAlignment="1">
      <alignment horizontal="right" vertical="center"/>
    </xf>
    <xf numFmtId="3" fontId="6" fillId="0" borderId="24" xfId="5" applyNumberFormat="1" applyFont="1" applyBorder="1" applyAlignment="1">
      <alignment horizontal="right" vertical="center"/>
    </xf>
    <xf numFmtId="3" fontId="6" fillId="0" borderId="21" xfId="3" applyNumberFormat="1" applyFont="1" applyBorder="1" applyAlignment="1">
      <alignment horizontal="right" vertical="center"/>
    </xf>
    <xf numFmtId="3" fontId="6" fillId="0" borderId="22" xfId="3" applyNumberFormat="1" applyFont="1" applyBorder="1" applyAlignment="1">
      <alignment horizontal="right" vertical="center"/>
    </xf>
    <xf numFmtId="3" fontId="6" fillId="0" borderId="23" xfId="5" applyNumberFormat="1" applyFont="1" applyBorder="1" applyAlignment="1">
      <alignment horizontal="right" vertical="center"/>
    </xf>
    <xf numFmtId="3" fontId="6" fillId="0" borderId="25" xfId="5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9" fontId="6" fillId="0" borderId="23" xfId="0" applyNumberFormat="1" applyFont="1" applyBorder="1" applyAlignment="1">
      <alignment horizontal="right" vertical="center"/>
    </xf>
    <xf numFmtId="0" fontId="6" fillId="0" borderId="26" xfId="4" applyFont="1" applyBorder="1" applyAlignment="1">
      <alignment vertical="center"/>
    </xf>
    <xf numFmtId="3" fontId="6" fillId="0" borderId="27" xfId="5" applyNumberFormat="1" applyFont="1" applyBorder="1" applyAlignment="1">
      <alignment horizontal="right" vertical="center"/>
    </xf>
    <xf numFmtId="3" fontId="6" fillId="0" borderId="28" xfId="5" applyNumberFormat="1" applyFont="1" applyBorder="1" applyAlignment="1">
      <alignment horizontal="right" vertical="center"/>
    </xf>
    <xf numFmtId="3" fontId="6" fillId="0" borderId="30" xfId="5" applyNumberFormat="1" applyFont="1" applyBorder="1" applyAlignment="1">
      <alignment horizontal="right" vertical="center"/>
    </xf>
    <xf numFmtId="3" fontId="6" fillId="0" borderId="27" xfId="3" applyNumberFormat="1" applyFont="1" applyBorder="1" applyAlignment="1">
      <alignment horizontal="right" vertical="center"/>
    </xf>
    <xf numFmtId="3" fontId="6" fillId="0" borderId="28" xfId="3" applyNumberFormat="1" applyFont="1" applyBorder="1" applyAlignment="1">
      <alignment horizontal="right" vertical="center"/>
    </xf>
    <xf numFmtId="3" fontId="6" fillId="0" borderId="29" xfId="5" applyNumberFormat="1" applyFont="1" applyBorder="1" applyAlignment="1">
      <alignment horizontal="right" vertical="center"/>
    </xf>
    <xf numFmtId="3" fontId="6" fillId="0" borderId="31" xfId="5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30" xfId="0" applyNumberFormat="1" applyFont="1" applyBorder="1" applyAlignment="1">
      <alignment horizontal="right" vertical="center"/>
    </xf>
    <xf numFmtId="9" fontId="6" fillId="0" borderId="29" xfId="0" applyNumberFormat="1" applyFont="1" applyBorder="1" applyAlignment="1">
      <alignment horizontal="right" vertical="center"/>
    </xf>
    <xf numFmtId="3" fontId="6" fillId="0" borderId="30" xfId="0" applyNumberFormat="1" applyFont="1" applyBorder="1"/>
    <xf numFmtId="0" fontId="6" fillId="0" borderId="26" xfId="4" applyFont="1" applyBorder="1" applyAlignment="1">
      <alignment horizontal="left" vertical="top"/>
    </xf>
    <xf numFmtId="0" fontId="6" fillId="0" borderId="32" xfId="4" applyFont="1" applyBorder="1" applyAlignment="1">
      <alignment vertical="center"/>
    </xf>
    <xf numFmtId="3" fontId="6" fillId="0" borderId="33" xfId="5" applyNumberFormat="1" applyFont="1" applyBorder="1" applyAlignment="1">
      <alignment horizontal="right" vertical="center"/>
    </xf>
    <xf numFmtId="3" fontId="6" fillId="0" borderId="34" xfId="5" applyNumberFormat="1" applyFont="1" applyBorder="1" applyAlignment="1">
      <alignment horizontal="right" vertical="center"/>
    </xf>
    <xf numFmtId="3" fontId="6" fillId="0" borderId="36" xfId="5" applyNumberFormat="1" applyFont="1" applyBorder="1" applyAlignment="1">
      <alignment horizontal="right" vertical="center"/>
    </xf>
    <xf numFmtId="3" fontId="6" fillId="0" borderId="33" xfId="3" applyNumberFormat="1" applyFont="1" applyBorder="1" applyAlignment="1">
      <alignment horizontal="right" vertical="center"/>
    </xf>
    <xf numFmtId="3" fontId="6" fillId="0" borderId="34" xfId="3" applyNumberFormat="1" applyFont="1" applyBorder="1" applyAlignment="1">
      <alignment horizontal="right" vertical="center"/>
    </xf>
    <xf numFmtId="3" fontId="6" fillId="0" borderId="35" xfId="5" applyNumberFormat="1" applyFont="1" applyBorder="1" applyAlignment="1">
      <alignment horizontal="right" vertical="center"/>
    </xf>
    <xf numFmtId="3" fontId="6" fillId="0" borderId="37" xfId="5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9" fontId="6" fillId="0" borderId="35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2" xfId="3" applyNumberFormat="1" applyFont="1" applyBorder="1" applyAlignment="1">
      <alignment horizontal="center" vertical="center"/>
    </xf>
    <xf numFmtId="49" fontId="4" fillId="0" borderId="3" xfId="3" applyNumberFormat="1" applyFont="1" applyBorder="1" applyAlignment="1">
      <alignment horizontal="center" vertical="center"/>
    </xf>
    <xf numFmtId="49" fontId="4" fillId="0" borderId="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center" vertical="center"/>
    </xf>
    <xf numFmtId="49" fontId="4" fillId="0" borderId="6" xfId="3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6" fillId="2" borderId="26" xfId="4" applyFont="1" applyFill="1" applyBorder="1" applyAlignment="1">
      <alignment vertical="center"/>
    </xf>
    <xf numFmtId="3" fontId="6" fillId="2" borderId="27" xfId="5" applyNumberFormat="1" applyFont="1" applyFill="1" applyBorder="1" applyAlignment="1">
      <alignment horizontal="right" vertical="center"/>
    </xf>
    <xf numFmtId="164" fontId="6" fillId="2" borderId="28" xfId="2" applyNumberFormat="1" applyFont="1" applyFill="1" applyBorder="1" applyAlignment="1">
      <alignment horizontal="right" vertical="center"/>
    </xf>
    <xf numFmtId="3" fontId="6" fillId="2" borderId="28" xfId="5" applyNumberFormat="1" applyFont="1" applyFill="1" applyBorder="1" applyAlignment="1">
      <alignment horizontal="right" vertical="center"/>
    </xf>
    <xf numFmtId="164" fontId="6" fillId="2" borderId="29" xfId="2" applyNumberFormat="1" applyFont="1" applyFill="1" applyBorder="1" applyAlignment="1">
      <alignment horizontal="right" vertical="center"/>
    </xf>
    <xf numFmtId="3" fontId="6" fillId="2" borderId="30" xfId="5" applyNumberFormat="1" applyFont="1" applyFill="1" applyBorder="1" applyAlignment="1">
      <alignment horizontal="right" vertical="center"/>
    </xf>
    <xf numFmtId="164" fontId="6" fillId="2" borderId="31" xfId="2" applyNumberFormat="1" applyFont="1" applyFill="1" applyBorder="1" applyAlignment="1">
      <alignment horizontal="right" vertical="center"/>
    </xf>
    <xf numFmtId="3" fontId="6" fillId="2" borderId="27" xfId="3" applyNumberFormat="1" applyFont="1" applyFill="1" applyBorder="1" applyAlignment="1">
      <alignment horizontal="right" vertical="center"/>
    </xf>
    <xf numFmtId="3" fontId="6" fillId="2" borderId="28" xfId="3" applyNumberFormat="1" applyFont="1" applyFill="1" applyBorder="1" applyAlignment="1">
      <alignment horizontal="right" vertical="center"/>
    </xf>
    <xf numFmtId="3" fontId="6" fillId="2" borderId="29" xfId="5" applyNumberFormat="1" applyFont="1" applyFill="1" applyBorder="1" applyAlignment="1">
      <alignment horizontal="right" vertical="center"/>
    </xf>
    <xf numFmtId="3" fontId="6" fillId="2" borderId="21" xfId="3" applyNumberFormat="1" applyFont="1" applyFill="1" applyBorder="1" applyAlignment="1">
      <alignment horizontal="right" vertical="center"/>
    </xf>
    <xf numFmtId="3" fontId="6" fillId="2" borderId="31" xfId="5" applyNumberFormat="1" applyFont="1" applyFill="1" applyBorder="1" applyAlignment="1">
      <alignment horizontal="right" vertical="center"/>
    </xf>
    <xf numFmtId="3" fontId="6" fillId="2" borderId="29" xfId="0" applyNumberFormat="1" applyFont="1" applyFill="1" applyBorder="1" applyAlignment="1">
      <alignment horizontal="right" vertical="center"/>
    </xf>
    <xf numFmtId="3" fontId="6" fillId="2" borderId="30" xfId="0" applyNumberFormat="1" applyFont="1" applyFill="1" applyBorder="1" applyAlignment="1">
      <alignment horizontal="right" vertical="center"/>
    </xf>
    <xf numFmtId="9" fontId="6" fillId="2" borderId="29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</cellXfs>
  <cellStyles count="6">
    <cellStyle name="Comma" xfId="1" builtinId="3"/>
    <cellStyle name="Normal" xfId="0" builtinId="0"/>
    <cellStyle name="Normal 10" xfId="5" xr:uid="{31E8A00F-B60B-41CA-8811-54C42A68D465}"/>
    <cellStyle name="Normal 2" xfId="3" xr:uid="{04790C72-F55E-41A0-BE78-9D4945027EFA}"/>
    <cellStyle name="Normal 3" xfId="4" xr:uid="{4F980A6E-8D75-4551-80A0-99980A84233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23639-B114-487E-BBF5-CE6A52AAA835}">
  <sheetPr>
    <pageSetUpPr fitToPage="1"/>
  </sheetPr>
  <dimension ref="A1:Y47"/>
  <sheetViews>
    <sheetView tabSelected="1" topLeftCell="A4" zoomScaleNormal="100" workbookViewId="0">
      <selection activeCell="D21" sqref="D21"/>
    </sheetView>
  </sheetViews>
  <sheetFormatPr defaultColWidth="9" defaultRowHeight="14" x14ac:dyDescent="0.35"/>
  <cols>
    <col min="1" max="1" width="20.83203125" style="2" customWidth="1"/>
    <col min="2" max="2" width="12.75" style="2" customWidth="1"/>
    <col min="3" max="3" width="14.08203125" style="2" hidden="1" customWidth="1"/>
    <col min="4" max="4" width="12.33203125" style="2" bestFit="1" customWidth="1"/>
    <col min="5" max="5" width="13.33203125" style="2" customWidth="1"/>
    <col min="6" max="6" width="12.08203125" style="2" customWidth="1"/>
    <col min="7" max="7" width="12.33203125" style="2" bestFit="1" customWidth="1"/>
    <col min="8" max="9" width="12.75" style="2" customWidth="1"/>
    <col min="10" max="10" width="9.58203125" style="2" customWidth="1"/>
    <col min="11" max="14" width="12.75" style="2" customWidth="1"/>
    <col min="15" max="18" width="12" style="2" customWidth="1"/>
    <col min="19" max="19" width="12.83203125" style="2" customWidth="1"/>
    <col min="20" max="20" width="13.58203125" style="2" customWidth="1"/>
    <col min="21" max="21" width="11.25" style="2" customWidth="1"/>
    <col min="22" max="22" width="12.08203125" style="2" customWidth="1"/>
    <col min="23" max="23" width="9" style="2"/>
    <col min="24" max="24" width="11.5" style="2" customWidth="1"/>
    <col min="25" max="25" width="14.5" style="2" customWidth="1"/>
    <col min="26" max="16384" width="9" style="2"/>
  </cols>
  <sheetData>
    <row r="1" spans="1:25" s="1" customFormat="1" ht="18.5" thickBot="1" x14ac:dyDescent="0.4">
      <c r="A1" s="74" t="s">
        <v>67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30.75" customHeight="1" x14ac:dyDescent="0.35">
      <c r="A2" s="92" t="s">
        <v>0</v>
      </c>
      <c r="B2" s="75" t="s">
        <v>1</v>
      </c>
      <c r="C2" s="76"/>
      <c r="D2" s="76"/>
      <c r="E2" s="77"/>
      <c r="F2" s="78" t="s">
        <v>2</v>
      </c>
      <c r="G2" s="79"/>
      <c r="H2" s="80"/>
      <c r="I2" s="81" t="s">
        <v>3</v>
      </c>
      <c r="J2" s="82"/>
      <c r="K2" s="82"/>
      <c r="L2" s="83"/>
      <c r="M2" s="84" t="s">
        <v>4</v>
      </c>
      <c r="N2" s="85"/>
      <c r="O2" s="85"/>
      <c r="P2" s="86"/>
      <c r="Q2" s="87" t="s">
        <v>5</v>
      </c>
      <c r="R2" s="85"/>
      <c r="S2" s="88"/>
      <c r="T2" s="88"/>
      <c r="U2" s="81" t="s">
        <v>6</v>
      </c>
      <c r="V2" s="82" t="s">
        <v>68</v>
      </c>
      <c r="W2" s="83" t="s">
        <v>7</v>
      </c>
      <c r="X2" s="78" t="s">
        <v>8</v>
      </c>
      <c r="Y2" s="91"/>
    </row>
    <row r="3" spans="1:25" s="3" customFormat="1" ht="81" customHeight="1" thickBot="1" x14ac:dyDescent="0.4">
      <c r="A3" s="93"/>
      <c r="B3" s="20" t="s">
        <v>9</v>
      </c>
      <c r="C3" s="21" t="s">
        <v>66</v>
      </c>
      <c r="D3" s="21" t="s">
        <v>10</v>
      </c>
      <c r="E3" s="22" t="s">
        <v>11</v>
      </c>
      <c r="F3" s="23" t="s">
        <v>9</v>
      </c>
      <c r="G3" s="21" t="s">
        <v>10</v>
      </c>
      <c r="H3" s="24" t="s">
        <v>12</v>
      </c>
      <c r="I3" s="20" t="s">
        <v>9</v>
      </c>
      <c r="J3" s="21" t="s">
        <v>65</v>
      </c>
      <c r="K3" s="21" t="s">
        <v>10</v>
      </c>
      <c r="L3" s="22" t="s">
        <v>13</v>
      </c>
      <c r="M3" s="25" t="s">
        <v>14</v>
      </c>
      <c r="N3" s="26" t="s">
        <v>15</v>
      </c>
      <c r="O3" s="26" t="s">
        <v>16</v>
      </c>
      <c r="P3" s="27" t="s">
        <v>17</v>
      </c>
      <c r="Q3" s="28" t="s">
        <v>18</v>
      </c>
      <c r="R3" s="26" t="s">
        <v>15</v>
      </c>
      <c r="S3" s="26" t="s">
        <v>16</v>
      </c>
      <c r="T3" s="29" t="s">
        <v>17</v>
      </c>
      <c r="U3" s="94"/>
      <c r="V3" s="89"/>
      <c r="W3" s="90"/>
      <c r="X3" s="30" t="s">
        <v>19</v>
      </c>
      <c r="Y3" s="22" t="s">
        <v>20</v>
      </c>
    </row>
    <row r="4" spans="1:25" s="4" customFormat="1" ht="20.25" customHeight="1" thickBot="1" x14ac:dyDescent="0.4">
      <c r="A4" s="31" t="s">
        <v>21</v>
      </c>
      <c r="B4" s="32">
        <f t="shared" ref="B4:H4" si="0">SUM(B5:B47)</f>
        <v>3774296368</v>
      </c>
      <c r="C4" s="5">
        <f t="shared" si="0"/>
        <v>1.0000000000000002</v>
      </c>
      <c r="D4" s="33">
        <f t="shared" si="0"/>
        <v>2919853667</v>
      </c>
      <c r="E4" s="6">
        <f t="shared" si="0"/>
        <v>0.99999999999999989</v>
      </c>
      <c r="F4" s="34">
        <f t="shared" si="0"/>
        <v>4323031381</v>
      </c>
      <c r="G4" s="33">
        <f t="shared" si="0"/>
        <v>2810190243</v>
      </c>
      <c r="H4" s="7">
        <f t="shared" si="0"/>
        <v>1.0000000000000002</v>
      </c>
      <c r="I4" s="32">
        <f t="shared" ref="I4:I47" si="1">B4-F4</f>
        <v>-548735013</v>
      </c>
      <c r="J4" s="8">
        <f>SUM(J5:J47)</f>
        <v>0.99999999999999989</v>
      </c>
      <c r="K4" s="33">
        <f t="shared" ref="K4" si="2">D4-G4</f>
        <v>109663424</v>
      </c>
      <c r="L4" s="9">
        <f>SUM(L5:L47)</f>
        <v>0.99999999999999989</v>
      </c>
      <c r="M4" s="32">
        <f>SUM(M5:M47)</f>
        <v>484325197</v>
      </c>
      <c r="N4" s="34">
        <f t="shared" ref="N4:P4" si="3">SUM(N5:N47)</f>
        <v>67554069</v>
      </c>
      <c r="O4" s="34">
        <f t="shared" si="3"/>
        <v>7306</v>
      </c>
      <c r="P4" s="35">
        <f t="shared" si="3"/>
        <v>-3151559</v>
      </c>
      <c r="Q4" s="32">
        <f>U4-V4</f>
        <v>-46390142</v>
      </c>
      <c r="R4" s="33">
        <f t="shared" ref="R4:W4" si="4">SUM(R5:R47)</f>
        <v>-61132317</v>
      </c>
      <c r="S4" s="34">
        <f>SUM(S5:S47)</f>
        <v>7306</v>
      </c>
      <c r="T4" s="36">
        <f t="shared" si="4"/>
        <v>-2148271</v>
      </c>
      <c r="U4" s="32">
        <f t="shared" si="4"/>
        <v>503909231</v>
      </c>
      <c r="V4" s="33">
        <f t="shared" si="4"/>
        <v>550299373</v>
      </c>
      <c r="W4" s="10">
        <f t="shared" si="4"/>
        <v>1</v>
      </c>
      <c r="X4" s="37">
        <f t="shared" ref="X4:X47" si="5">V4-U4</f>
        <v>46390142</v>
      </c>
      <c r="Y4" s="38">
        <f t="shared" ref="Y4:Y47" si="6">V4/U4-1</f>
        <v>9.206051238223889E-2</v>
      </c>
    </row>
    <row r="5" spans="1:25" x14ac:dyDescent="0.35">
      <c r="A5" s="39" t="s">
        <v>22</v>
      </c>
      <c r="B5" s="40">
        <v>1354369588</v>
      </c>
      <c r="C5" s="11">
        <f>B5/$B$4</f>
        <v>0.35884028596240858</v>
      </c>
      <c r="D5" s="41">
        <v>1022970797</v>
      </c>
      <c r="E5" s="12">
        <f>D5/$D$4</f>
        <v>0.35035002218143696</v>
      </c>
      <c r="F5" s="42">
        <v>1545294056</v>
      </c>
      <c r="G5" s="41">
        <v>966396105</v>
      </c>
      <c r="H5" s="13">
        <f>G5/$G$4</f>
        <v>0.34388992254429374</v>
      </c>
      <c r="I5" s="43">
        <f t="shared" si="1"/>
        <v>-190924468</v>
      </c>
      <c r="J5" s="11">
        <f>I5/$I$4</f>
        <v>0.34793564011196054</v>
      </c>
      <c r="K5" s="44">
        <f>D5-G5</f>
        <v>56574692</v>
      </c>
      <c r="L5" s="12">
        <f>K5/$K$4</f>
        <v>0.51589390460761098</v>
      </c>
      <c r="M5" s="40">
        <v>155719519</v>
      </c>
      <c r="N5" s="41">
        <v>35204949</v>
      </c>
      <c r="O5" s="41">
        <v>0</v>
      </c>
      <c r="P5" s="45">
        <v>0</v>
      </c>
      <c r="Q5" s="43">
        <f>U5-V5</f>
        <v>-19118095</v>
      </c>
      <c r="R5" s="41">
        <v>-37456597</v>
      </c>
      <c r="S5" s="46">
        <v>0</v>
      </c>
      <c r="T5" s="47">
        <v>0</v>
      </c>
      <c r="U5" s="40">
        <v>155828144</v>
      </c>
      <c r="V5" s="41">
        <v>174946239</v>
      </c>
      <c r="W5" s="12">
        <f>V5/$V$4</f>
        <v>0.31791102731276416</v>
      </c>
      <c r="X5" s="48">
        <f t="shared" si="5"/>
        <v>19118095</v>
      </c>
      <c r="Y5" s="49">
        <f t="shared" si="6"/>
        <v>0.12268704811115505</v>
      </c>
    </row>
    <row r="6" spans="1:25" x14ac:dyDescent="0.35">
      <c r="A6" s="50" t="s">
        <v>23</v>
      </c>
      <c r="B6" s="51">
        <v>142801561</v>
      </c>
      <c r="C6" s="14">
        <f t="shared" ref="C6:C47" si="7">B6/$B$4</f>
        <v>3.7835280295084657E-2</v>
      </c>
      <c r="D6" s="52">
        <v>106156660</v>
      </c>
      <c r="E6" s="15">
        <f t="shared" ref="E6:E47" si="8">D6/$D$4</f>
        <v>3.6356842536246187E-2</v>
      </c>
      <c r="F6" s="53">
        <v>148585911</v>
      </c>
      <c r="G6" s="52">
        <v>91810714</v>
      </c>
      <c r="H6" s="16">
        <f t="shared" ref="H6:H47" si="9">G6/$G$4</f>
        <v>3.2670640085202235E-2</v>
      </c>
      <c r="I6" s="54">
        <f t="shared" si="1"/>
        <v>-5784350</v>
      </c>
      <c r="J6" s="14">
        <f t="shared" ref="J6:J47" si="10">I6/$I$4</f>
        <v>1.0541244613454254E-2</v>
      </c>
      <c r="K6" s="55">
        <f t="shared" ref="K6:K47" si="11">D6-G6</f>
        <v>14345946</v>
      </c>
      <c r="L6" s="15">
        <f t="shared" ref="L6:L47" si="12">K6/$K$4</f>
        <v>0.13081796534093262</v>
      </c>
      <c r="M6" s="51">
        <v>10447325</v>
      </c>
      <c r="N6" s="52">
        <v>-5126861</v>
      </c>
      <c r="O6" s="52">
        <v>0</v>
      </c>
      <c r="P6" s="56">
        <v>463886</v>
      </c>
      <c r="Q6" s="43">
        <f t="shared" ref="Q6:Q47" si="13">U6-V6</f>
        <v>-10215092</v>
      </c>
      <c r="R6" s="52">
        <v>-4594740</v>
      </c>
      <c r="S6" s="57">
        <v>0</v>
      </c>
      <c r="T6" s="58">
        <v>463886</v>
      </c>
      <c r="U6" s="51">
        <v>10478311</v>
      </c>
      <c r="V6" s="52">
        <v>20693403</v>
      </c>
      <c r="W6" s="15">
        <f t="shared" ref="W6:W47" si="14">V6/$V$4</f>
        <v>3.7603900740770059E-2</v>
      </c>
      <c r="X6" s="59">
        <f t="shared" si="5"/>
        <v>10215092</v>
      </c>
      <c r="Y6" s="60">
        <f t="shared" si="6"/>
        <v>0.97487963470448635</v>
      </c>
    </row>
    <row r="7" spans="1:25" x14ac:dyDescent="0.35">
      <c r="A7" s="50" t="s">
        <v>24</v>
      </c>
      <c r="B7" s="51">
        <v>98845555</v>
      </c>
      <c r="C7" s="14">
        <f t="shared" si="7"/>
        <v>2.6189134440541634E-2</v>
      </c>
      <c r="D7" s="52">
        <v>77000863</v>
      </c>
      <c r="E7" s="15">
        <f t="shared" si="8"/>
        <v>2.6371480143083485E-2</v>
      </c>
      <c r="F7" s="53">
        <v>116466185</v>
      </c>
      <c r="G7" s="52">
        <v>83580951</v>
      </c>
      <c r="H7" s="16">
        <f t="shared" si="9"/>
        <v>2.9742097072678508E-2</v>
      </c>
      <c r="I7" s="54">
        <f t="shared" si="1"/>
        <v>-17620630</v>
      </c>
      <c r="J7" s="14">
        <f t="shared" si="10"/>
        <v>3.211136447019465E-2</v>
      </c>
      <c r="K7" s="55">
        <f t="shared" si="11"/>
        <v>-6580088</v>
      </c>
      <c r="L7" s="15">
        <f t="shared" si="12"/>
        <v>-6.0002576611140647E-2</v>
      </c>
      <c r="M7" s="51">
        <v>11261296</v>
      </c>
      <c r="N7" s="52">
        <v>6748909</v>
      </c>
      <c r="O7" s="52">
        <v>0</v>
      </c>
      <c r="P7" s="56">
        <v>-389575</v>
      </c>
      <c r="Q7" s="43">
        <f t="shared" si="13"/>
        <v>1817740</v>
      </c>
      <c r="R7" s="52">
        <v>5151923</v>
      </c>
      <c r="S7" s="57">
        <v>0</v>
      </c>
      <c r="T7" s="58">
        <v>-389575</v>
      </c>
      <c r="U7" s="51">
        <v>11420939</v>
      </c>
      <c r="V7" s="52">
        <v>9603199</v>
      </c>
      <c r="W7" s="15">
        <f t="shared" si="14"/>
        <v>1.7450863059587748E-2</v>
      </c>
      <c r="X7" s="59">
        <f t="shared" si="5"/>
        <v>-1817740</v>
      </c>
      <c r="Y7" s="60">
        <f t="shared" si="6"/>
        <v>-0.15915854204282154</v>
      </c>
    </row>
    <row r="8" spans="1:25" x14ac:dyDescent="0.35">
      <c r="A8" s="50" t="s">
        <v>25</v>
      </c>
      <c r="B8" s="51">
        <v>109633454</v>
      </c>
      <c r="C8" s="14">
        <f t="shared" si="7"/>
        <v>2.9047388787355556E-2</v>
      </c>
      <c r="D8" s="52">
        <v>85327259</v>
      </c>
      <c r="E8" s="15">
        <f t="shared" si="8"/>
        <v>2.922312853016E-2</v>
      </c>
      <c r="F8" s="53">
        <v>127454233</v>
      </c>
      <c r="G8" s="52">
        <v>85623451</v>
      </c>
      <c r="H8" s="16">
        <f t="shared" si="9"/>
        <v>3.0468916192874278E-2</v>
      </c>
      <c r="I8" s="54">
        <f t="shared" si="1"/>
        <v>-17820779</v>
      </c>
      <c r="J8" s="14">
        <f t="shared" si="10"/>
        <v>3.2476110650515387E-2</v>
      </c>
      <c r="K8" s="55">
        <f t="shared" si="11"/>
        <v>-296192</v>
      </c>
      <c r="L8" s="15">
        <f t="shared" si="12"/>
        <v>-2.7009187675920096E-3</v>
      </c>
      <c r="M8" s="51">
        <v>15102672</v>
      </c>
      <c r="N8" s="52">
        <v>4100726</v>
      </c>
      <c r="O8" s="52">
        <v>0</v>
      </c>
      <c r="P8" s="56">
        <v>-1382619</v>
      </c>
      <c r="Q8" s="43">
        <f t="shared" si="13"/>
        <v>3082373</v>
      </c>
      <c r="R8" s="52">
        <v>-1692517</v>
      </c>
      <c r="S8" s="57">
        <v>0</v>
      </c>
      <c r="T8" s="58">
        <v>-1093664</v>
      </c>
      <c r="U8" s="51">
        <v>16098528</v>
      </c>
      <c r="V8" s="52">
        <v>13016155</v>
      </c>
      <c r="W8" s="15">
        <f t="shared" si="14"/>
        <v>2.3652861766934995E-2</v>
      </c>
      <c r="X8" s="59">
        <f t="shared" si="5"/>
        <v>-3082373</v>
      </c>
      <c r="Y8" s="60">
        <f t="shared" si="6"/>
        <v>-0.19146924488996753</v>
      </c>
    </row>
    <row r="9" spans="1:25" x14ac:dyDescent="0.35">
      <c r="A9" s="50" t="s">
        <v>26</v>
      </c>
      <c r="B9" s="51">
        <v>116422031</v>
      </c>
      <c r="C9" s="14">
        <f t="shared" si="7"/>
        <v>3.0846022582400452E-2</v>
      </c>
      <c r="D9" s="52">
        <v>93840551</v>
      </c>
      <c r="E9" s="15">
        <f t="shared" si="8"/>
        <v>3.213878560442255E-2</v>
      </c>
      <c r="F9" s="53">
        <v>133327525</v>
      </c>
      <c r="G9" s="52">
        <v>90547766</v>
      </c>
      <c r="H9" s="16">
        <f t="shared" si="9"/>
        <v>3.2221222824877625E-2</v>
      </c>
      <c r="I9" s="54">
        <f t="shared" si="1"/>
        <v>-16905494</v>
      </c>
      <c r="J9" s="14">
        <f t="shared" si="10"/>
        <v>3.0808119765450434E-2</v>
      </c>
      <c r="K9" s="55">
        <f t="shared" si="11"/>
        <v>3292785</v>
      </c>
      <c r="L9" s="15">
        <f t="shared" si="12"/>
        <v>3.00262829655948E-2</v>
      </c>
      <c r="M9" s="51">
        <v>19765698</v>
      </c>
      <c r="N9" s="52">
        <v>-2542212</v>
      </c>
      <c r="O9" s="52">
        <v>0</v>
      </c>
      <c r="P9" s="56">
        <v>-317992</v>
      </c>
      <c r="Q9" s="43">
        <f t="shared" si="13"/>
        <v>1553134</v>
      </c>
      <c r="R9" s="52">
        <v>-4527927</v>
      </c>
      <c r="S9" s="57">
        <v>0</v>
      </c>
      <c r="T9" s="58">
        <v>-317992</v>
      </c>
      <c r="U9" s="51">
        <v>19765698</v>
      </c>
      <c r="V9" s="52">
        <v>18212564</v>
      </c>
      <c r="W9" s="15">
        <f t="shared" si="14"/>
        <v>3.3095738235558558E-2</v>
      </c>
      <c r="X9" s="59">
        <f t="shared" si="5"/>
        <v>-1553134</v>
      </c>
      <c r="Y9" s="60">
        <f t="shared" si="6"/>
        <v>-7.8577240226983092E-2</v>
      </c>
    </row>
    <row r="10" spans="1:25" x14ac:dyDescent="0.3">
      <c r="A10" s="50" t="s">
        <v>27</v>
      </c>
      <c r="B10" s="51">
        <v>52633225</v>
      </c>
      <c r="C10" s="14">
        <f t="shared" si="7"/>
        <v>1.3945175436207293E-2</v>
      </c>
      <c r="D10" s="52">
        <v>40380778</v>
      </c>
      <c r="E10" s="15">
        <f t="shared" si="8"/>
        <v>1.3829726625132273E-2</v>
      </c>
      <c r="F10" s="61">
        <v>55389347</v>
      </c>
      <c r="G10" s="52">
        <v>39771225</v>
      </c>
      <c r="H10" s="16">
        <f t="shared" si="9"/>
        <v>1.4152502699440907E-2</v>
      </c>
      <c r="I10" s="54">
        <f t="shared" si="1"/>
        <v>-2756122</v>
      </c>
      <c r="J10" s="14">
        <f t="shared" si="10"/>
        <v>5.0226829611836705E-3</v>
      </c>
      <c r="K10" s="55">
        <f t="shared" si="11"/>
        <v>609553</v>
      </c>
      <c r="L10" s="15">
        <f t="shared" si="12"/>
        <v>5.5583983954394858E-3</v>
      </c>
      <c r="M10" s="51">
        <v>3070436</v>
      </c>
      <c r="N10" s="52">
        <v>-314314</v>
      </c>
      <c r="O10" s="52">
        <v>0</v>
      </c>
      <c r="P10" s="56">
        <v>0</v>
      </c>
      <c r="Q10" s="43">
        <f t="shared" si="13"/>
        <v>-903916</v>
      </c>
      <c r="R10" s="52">
        <v>294363</v>
      </c>
      <c r="S10" s="57">
        <v>0</v>
      </c>
      <c r="T10" s="58">
        <v>0</v>
      </c>
      <c r="U10" s="51">
        <v>3070435</v>
      </c>
      <c r="V10" s="52">
        <v>3974351</v>
      </c>
      <c r="W10" s="15">
        <f t="shared" si="14"/>
        <v>7.2221615996644071E-3</v>
      </c>
      <c r="X10" s="59">
        <f t="shared" si="5"/>
        <v>903916</v>
      </c>
      <c r="Y10" s="60">
        <f t="shared" si="6"/>
        <v>0.2943934654210234</v>
      </c>
    </row>
    <row r="11" spans="1:25" x14ac:dyDescent="0.35">
      <c r="A11" s="50" t="s">
        <v>28</v>
      </c>
      <c r="B11" s="51">
        <v>69847851</v>
      </c>
      <c r="C11" s="14">
        <f t="shared" si="7"/>
        <v>1.8506191403568125E-2</v>
      </c>
      <c r="D11" s="52">
        <v>49975261</v>
      </c>
      <c r="E11" s="15">
        <f t="shared" si="8"/>
        <v>1.7115673146506354E-2</v>
      </c>
      <c r="F11" s="53">
        <v>82363290</v>
      </c>
      <c r="G11" s="52">
        <v>49324681</v>
      </c>
      <c r="H11" s="16">
        <f t="shared" si="9"/>
        <v>1.7552078946564045E-2</v>
      </c>
      <c r="I11" s="54">
        <f t="shared" si="1"/>
        <v>-12515439</v>
      </c>
      <c r="J11" s="14">
        <f t="shared" si="10"/>
        <v>2.2807801039661377E-2</v>
      </c>
      <c r="K11" s="55">
        <f t="shared" si="11"/>
        <v>650580</v>
      </c>
      <c r="L11" s="15">
        <f t="shared" si="12"/>
        <v>5.9325158404683774E-3</v>
      </c>
      <c r="M11" s="51">
        <v>10295411</v>
      </c>
      <c r="N11" s="52">
        <v>2212722</v>
      </c>
      <c r="O11" s="52">
        <v>7306</v>
      </c>
      <c r="P11" s="56">
        <v>0</v>
      </c>
      <c r="Q11" s="43">
        <f t="shared" si="13"/>
        <v>1417221</v>
      </c>
      <c r="R11" s="52">
        <v>-2075107</v>
      </c>
      <c r="S11" s="57">
        <v>7306</v>
      </c>
      <c r="T11" s="58">
        <v>0</v>
      </c>
      <c r="U11" s="51">
        <v>12989356</v>
      </c>
      <c r="V11" s="52">
        <v>11572135</v>
      </c>
      <c r="W11" s="15">
        <f t="shared" si="14"/>
        <v>2.1028799173281994E-2</v>
      </c>
      <c r="X11" s="59">
        <f t="shared" si="5"/>
        <v>-1417221</v>
      </c>
      <c r="Y11" s="60">
        <f t="shared" si="6"/>
        <v>-0.10910633290826732</v>
      </c>
    </row>
    <row r="12" spans="1:25" x14ac:dyDescent="0.35">
      <c r="A12" s="50" t="s">
        <v>29</v>
      </c>
      <c r="B12" s="51">
        <v>48865109</v>
      </c>
      <c r="C12" s="14">
        <f t="shared" si="7"/>
        <v>1.2946812924999216E-2</v>
      </c>
      <c r="D12" s="52">
        <v>41543224</v>
      </c>
      <c r="E12" s="15">
        <f t="shared" si="8"/>
        <v>1.4227844521634378E-2</v>
      </c>
      <c r="F12" s="53">
        <v>59225490</v>
      </c>
      <c r="G12" s="52">
        <v>42448348</v>
      </c>
      <c r="H12" s="16">
        <f t="shared" si="9"/>
        <v>1.5105151014503753E-2</v>
      </c>
      <c r="I12" s="54">
        <f t="shared" si="1"/>
        <v>-10360381</v>
      </c>
      <c r="J12" s="14">
        <f t="shared" si="10"/>
        <v>1.8880481023725016E-2</v>
      </c>
      <c r="K12" s="55">
        <f t="shared" si="11"/>
        <v>-905124</v>
      </c>
      <c r="L12" s="15">
        <f t="shared" si="12"/>
        <v>-8.2536543816104074E-3</v>
      </c>
      <c r="M12" s="51">
        <v>10546254</v>
      </c>
      <c r="N12" s="52">
        <v>-185873</v>
      </c>
      <c r="O12" s="52">
        <v>0</v>
      </c>
      <c r="P12" s="56">
        <v>0</v>
      </c>
      <c r="Q12" s="43">
        <f t="shared" si="13"/>
        <v>716787</v>
      </c>
      <c r="R12" s="52">
        <v>255337</v>
      </c>
      <c r="S12" s="57">
        <v>0</v>
      </c>
      <c r="T12" s="58">
        <v>-67000</v>
      </c>
      <c r="U12" s="51">
        <v>10668554</v>
      </c>
      <c r="V12" s="52">
        <v>9951767</v>
      </c>
      <c r="W12" s="15">
        <f t="shared" si="14"/>
        <v>1.8084278282468624E-2</v>
      </c>
      <c r="X12" s="59">
        <f t="shared" si="5"/>
        <v>-716787</v>
      </c>
      <c r="Y12" s="60">
        <f t="shared" si="6"/>
        <v>-6.7186893369054479E-2</v>
      </c>
    </row>
    <row r="13" spans="1:25" x14ac:dyDescent="0.35">
      <c r="A13" s="50" t="s">
        <v>30</v>
      </c>
      <c r="B13" s="51">
        <v>23736317</v>
      </c>
      <c r="C13" s="14">
        <f t="shared" si="7"/>
        <v>6.2889383041686989E-3</v>
      </c>
      <c r="D13" s="52">
        <v>20558311</v>
      </c>
      <c r="E13" s="15">
        <f t="shared" si="8"/>
        <v>7.0408703122176019E-3</v>
      </c>
      <c r="F13" s="53">
        <v>25857605</v>
      </c>
      <c r="G13" s="52">
        <v>18520815</v>
      </c>
      <c r="H13" s="16">
        <f t="shared" si="9"/>
        <v>6.5905911694534337E-3</v>
      </c>
      <c r="I13" s="54">
        <f t="shared" si="1"/>
        <v>-2121288</v>
      </c>
      <c r="J13" s="14">
        <f t="shared" si="10"/>
        <v>3.8657784718395581E-3</v>
      </c>
      <c r="K13" s="55">
        <f t="shared" si="11"/>
        <v>2037496</v>
      </c>
      <c r="L13" s="15">
        <f t="shared" si="12"/>
        <v>1.857954024853355E-2</v>
      </c>
      <c r="M13" s="51">
        <v>4631578</v>
      </c>
      <c r="N13" s="52">
        <v>-2510290</v>
      </c>
      <c r="O13" s="52">
        <v>0</v>
      </c>
      <c r="P13" s="56">
        <v>0</v>
      </c>
      <c r="Q13" s="43">
        <f t="shared" si="13"/>
        <v>-259470</v>
      </c>
      <c r="R13" s="52">
        <v>-1778026</v>
      </c>
      <c r="S13" s="57">
        <v>0</v>
      </c>
      <c r="T13" s="58">
        <v>0</v>
      </c>
      <c r="U13" s="51">
        <v>4631578</v>
      </c>
      <c r="V13" s="52">
        <v>4891048</v>
      </c>
      <c r="W13" s="15">
        <f t="shared" si="14"/>
        <v>8.887976690462266E-3</v>
      </c>
      <c r="X13" s="59">
        <f t="shared" si="5"/>
        <v>259470</v>
      </c>
      <c r="Y13" s="60">
        <f t="shared" si="6"/>
        <v>5.6021943277215769E-2</v>
      </c>
    </row>
    <row r="14" spans="1:25" x14ac:dyDescent="0.35">
      <c r="A14" s="50" t="s">
        <v>31</v>
      </c>
      <c r="B14" s="51">
        <v>38972091</v>
      </c>
      <c r="C14" s="14">
        <f t="shared" si="7"/>
        <v>1.0325657341172526E-2</v>
      </c>
      <c r="D14" s="52">
        <v>33539126</v>
      </c>
      <c r="E14" s="15">
        <f t="shared" si="8"/>
        <v>1.148657769362111E-2</v>
      </c>
      <c r="F14" s="53">
        <v>47446596</v>
      </c>
      <c r="G14" s="52">
        <v>32141028</v>
      </c>
      <c r="H14" s="16">
        <f t="shared" si="9"/>
        <v>1.143731392565368E-2</v>
      </c>
      <c r="I14" s="54">
        <f t="shared" si="1"/>
        <v>-8474505</v>
      </c>
      <c r="J14" s="14">
        <f t="shared" si="10"/>
        <v>1.5443711079540682E-2</v>
      </c>
      <c r="K14" s="55">
        <f t="shared" si="11"/>
        <v>1398098</v>
      </c>
      <c r="L14" s="15">
        <f t="shared" si="12"/>
        <v>1.2748990948887389E-2</v>
      </c>
      <c r="M14" s="51">
        <v>8776503</v>
      </c>
      <c r="N14" s="52">
        <v>-301998</v>
      </c>
      <c r="O14" s="52">
        <v>0</v>
      </c>
      <c r="P14" s="56">
        <v>0</v>
      </c>
      <c r="Q14" s="43">
        <f t="shared" si="13"/>
        <v>-1071199</v>
      </c>
      <c r="R14" s="52">
        <v>-326899</v>
      </c>
      <c r="S14" s="57">
        <v>0</v>
      </c>
      <c r="T14" s="58">
        <v>0</v>
      </c>
      <c r="U14" s="51">
        <v>8966942</v>
      </c>
      <c r="V14" s="52">
        <v>10038141</v>
      </c>
      <c r="W14" s="15">
        <f t="shared" si="14"/>
        <v>1.8241236484200028E-2</v>
      </c>
      <c r="X14" s="59">
        <f t="shared" si="5"/>
        <v>1071199</v>
      </c>
      <c r="Y14" s="60">
        <f t="shared" si="6"/>
        <v>0.11946090428598732</v>
      </c>
    </row>
    <row r="15" spans="1:25" x14ac:dyDescent="0.35">
      <c r="A15" s="50" t="s">
        <v>32</v>
      </c>
      <c r="B15" s="51">
        <v>53088603</v>
      </c>
      <c r="C15" s="14">
        <f t="shared" si="7"/>
        <v>1.4065827858698775E-2</v>
      </c>
      <c r="D15" s="52">
        <v>40194142</v>
      </c>
      <c r="E15" s="15">
        <f t="shared" si="8"/>
        <v>1.3765806983504561E-2</v>
      </c>
      <c r="F15" s="53">
        <v>61061628</v>
      </c>
      <c r="G15" s="52">
        <v>38005451</v>
      </c>
      <c r="H15" s="16">
        <f t="shared" si="9"/>
        <v>1.3524155916016394E-2</v>
      </c>
      <c r="I15" s="54">
        <f t="shared" si="1"/>
        <v>-7973025</v>
      </c>
      <c r="J15" s="14">
        <f t="shared" si="10"/>
        <v>1.4529827350382689E-2</v>
      </c>
      <c r="K15" s="55">
        <f t="shared" si="11"/>
        <v>2188691</v>
      </c>
      <c r="L15" s="15">
        <f t="shared" si="12"/>
        <v>1.995825882657102E-2</v>
      </c>
      <c r="M15" s="51">
        <v>9716988</v>
      </c>
      <c r="N15" s="52">
        <v>-1743963</v>
      </c>
      <c r="O15" s="52">
        <v>0</v>
      </c>
      <c r="P15" s="56">
        <v>0</v>
      </c>
      <c r="Q15" s="43">
        <f t="shared" si="13"/>
        <v>533854</v>
      </c>
      <c r="R15" s="52">
        <v>-2722545</v>
      </c>
      <c r="S15" s="57">
        <v>0</v>
      </c>
      <c r="T15" s="58">
        <v>0</v>
      </c>
      <c r="U15" s="51">
        <v>9755067</v>
      </c>
      <c r="V15" s="52">
        <v>9221213</v>
      </c>
      <c r="W15" s="15">
        <f t="shared" si="14"/>
        <v>1.6756720891266581E-2</v>
      </c>
      <c r="X15" s="59">
        <f t="shared" si="5"/>
        <v>-533854</v>
      </c>
      <c r="Y15" s="60">
        <f t="shared" si="6"/>
        <v>-5.4725815824740121E-2</v>
      </c>
    </row>
    <row r="16" spans="1:25" x14ac:dyDescent="0.35">
      <c r="A16" s="50" t="s">
        <v>33</v>
      </c>
      <c r="B16" s="51">
        <v>33287576</v>
      </c>
      <c r="C16" s="14">
        <f t="shared" si="7"/>
        <v>8.8195448248911869E-3</v>
      </c>
      <c r="D16" s="52">
        <v>27534855</v>
      </c>
      <c r="E16" s="15">
        <f t="shared" si="8"/>
        <v>9.4302174493184968E-3</v>
      </c>
      <c r="F16" s="53">
        <v>35862258</v>
      </c>
      <c r="G16" s="52">
        <v>26921155</v>
      </c>
      <c r="H16" s="16">
        <f t="shared" si="9"/>
        <v>9.5798336312137005E-3</v>
      </c>
      <c r="I16" s="54">
        <f t="shared" si="1"/>
        <v>-2574682</v>
      </c>
      <c r="J16" s="14">
        <f t="shared" si="10"/>
        <v>4.6920315616893211E-3</v>
      </c>
      <c r="K16" s="55">
        <f t="shared" si="11"/>
        <v>613700</v>
      </c>
      <c r="L16" s="15">
        <f t="shared" si="12"/>
        <v>5.5962141032547003E-3</v>
      </c>
      <c r="M16" s="51">
        <v>606195</v>
      </c>
      <c r="N16" s="52">
        <v>1968487</v>
      </c>
      <c r="O16" s="52">
        <v>0</v>
      </c>
      <c r="P16" s="56">
        <v>0</v>
      </c>
      <c r="Q16" s="43">
        <f t="shared" si="13"/>
        <v>-2000751</v>
      </c>
      <c r="R16" s="52">
        <v>1387051</v>
      </c>
      <c r="S16" s="57">
        <v>0</v>
      </c>
      <c r="T16" s="58">
        <v>0</v>
      </c>
      <c r="U16" s="51">
        <v>1877664</v>
      </c>
      <c r="V16" s="52">
        <v>3878415</v>
      </c>
      <c r="W16" s="15">
        <f t="shared" si="14"/>
        <v>7.047827401395204E-3</v>
      </c>
      <c r="X16" s="59">
        <f t="shared" si="5"/>
        <v>2000751</v>
      </c>
      <c r="Y16" s="60">
        <f t="shared" si="6"/>
        <v>1.0655532619254564</v>
      </c>
    </row>
    <row r="17" spans="1:25" x14ac:dyDescent="0.35">
      <c r="A17" s="50" t="s">
        <v>34</v>
      </c>
      <c r="B17" s="51">
        <v>71235967</v>
      </c>
      <c r="C17" s="14">
        <f t="shared" si="7"/>
        <v>1.8873972802975179E-2</v>
      </c>
      <c r="D17" s="52">
        <v>60277662</v>
      </c>
      <c r="E17" s="15">
        <f t="shared" si="8"/>
        <v>2.0644069489253621E-2</v>
      </c>
      <c r="F17" s="53">
        <v>86629619</v>
      </c>
      <c r="G17" s="52">
        <v>59174070</v>
      </c>
      <c r="H17" s="16">
        <f t="shared" si="9"/>
        <v>2.1056962299046741E-2</v>
      </c>
      <c r="I17" s="54">
        <f t="shared" si="1"/>
        <v>-15393652</v>
      </c>
      <c r="J17" s="14">
        <f t="shared" si="10"/>
        <v>2.8052979371301755E-2</v>
      </c>
      <c r="K17" s="55">
        <f t="shared" si="11"/>
        <v>1103592</v>
      </c>
      <c r="L17" s="15">
        <f t="shared" si="12"/>
        <v>1.0063446496071471E-2</v>
      </c>
      <c r="M17" s="51">
        <v>12802832</v>
      </c>
      <c r="N17" s="52">
        <v>2590820</v>
      </c>
      <c r="O17" s="52">
        <v>0</v>
      </c>
      <c r="P17" s="56">
        <v>0</v>
      </c>
      <c r="Q17" s="43">
        <f t="shared" si="13"/>
        <v>-1493395</v>
      </c>
      <c r="R17" s="52">
        <v>389803</v>
      </c>
      <c r="S17" s="57">
        <v>0</v>
      </c>
      <c r="T17" s="58">
        <v>0</v>
      </c>
      <c r="U17" s="51">
        <v>13230076</v>
      </c>
      <c r="V17" s="52">
        <v>14723471</v>
      </c>
      <c r="W17" s="15">
        <f t="shared" si="14"/>
        <v>2.6755383928085994E-2</v>
      </c>
      <c r="X17" s="59">
        <f t="shared" si="5"/>
        <v>1493395</v>
      </c>
      <c r="Y17" s="60">
        <f t="shared" si="6"/>
        <v>0.11287879223067199</v>
      </c>
    </row>
    <row r="18" spans="1:25" s="110" customFormat="1" ht="15.75" customHeight="1" x14ac:dyDescent="0.35">
      <c r="A18" s="95" t="s">
        <v>35</v>
      </c>
      <c r="B18" s="96">
        <v>76479415</v>
      </c>
      <c r="C18" s="97">
        <f t="shared" si="7"/>
        <v>2.02632245968873E-2</v>
      </c>
      <c r="D18" s="98">
        <v>62119698</v>
      </c>
      <c r="E18" s="99">
        <f t="shared" si="8"/>
        <v>2.1274935351066688E-2</v>
      </c>
      <c r="F18" s="100">
        <v>100284597</v>
      </c>
      <c r="G18" s="98">
        <v>62470783</v>
      </c>
      <c r="H18" s="101">
        <f t="shared" si="9"/>
        <v>2.2230090349082462E-2</v>
      </c>
      <c r="I18" s="102">
        <f t="shared" si="1"/>
        <v>-23805182</v>
      </c>
      <c r="J18" s="97">
        <f t="shared" si="10"/>
        <v>4.3381926496459958E-2</v>
      </c>
      <c r="K18" s="103">
        <f t="shared" si="11"/>
        <v>-351085</v>
      </c>
      <c r="L18" s="99">
        <f t="shared" si="12"/>
        <v>-3.2014776412598606E-3</v>
      </c>
      <c r="M18" s="96">
        <v>13294830</v>
      </c>
      <c r="N18" s="98">
        <v>10506274</v>
      </c>
      <c r="O18" s="98">
        <v>0</v>
      </c>
      <c r="P18" s="104">
        <v>4078</v>
      </c>
      <c r="Q18" s="105">
        <f t="shared" si="13"/>
        <v>-643152</v>
      </c>
      <c r="R18" s="98">
        <v>990159</v>
      </c>
      <c r="S18" s="106">
        <v>0</v>
      </c>
      <c r="T18" s="107">
        <v>4078</v>
      </c>
      <c r="U18" s="96">
        <v>15133710</v>
      </c>
      <c r="V18" s="98">
        <v>15776862</v>
      </c>
      <c r="W18" s="99">
        <f t="shared" si="14"/>
        <v>2.86695983569656E-2</v>
      </c>
      <c r="X18" s="108">
        <f t="shared" si="5"/>
        <v>643152</v>
      </c>
      <c r="Y18" s="109">
        <f t="shared" si="6"/>
        <v>4.2497973068071238E-2</v>
      </c>
    </row>
    <row r="19" spans="1:25" x14ac:dyDescent="0.35">
      <c r="A19" s="50" t="s">
        <v>36</v>
      </c>
      <c r="B19" s="51">
        <v>57100341</v>
      </c>
      <c r="C19" s="14">
        <f t="shared" si="7"/>
        <v>1.5128738030251047E-2</v>
      </c>
      <c r="D19" s="52">
        <v>46873376</v>
      </c>
      <c r="E19" s="15">
        <f t="shared" si="8"/>
        <v>1.6053330524662898E-2</v>
      </c>
      <c r="F19" s="53">
        <v>66638326</v>
      </c>
      <c r="G19" s="52">
        <v>47784841</v>
      </c>
      <c r="H19" s="16">
        <f t="shared" si="9"/>
        <v>1.7004130278734299E-2</v>
      </c>
      <c r="I19" s="54">
        <f t="shared" si="1"/>
        <v>-9537985</v>
      </c>
      <c r="J19" s="14">
        <f t="shared" si="10"/>
        <v>1.7381768565950792E-2</v>
      </c>
      <c r="K19" s="55">
        <f t="shared" si="11"/>
        <v>-911465</v>
      </c>
      <c r="L19" s="15">
        <f t="shared" si="12"/>
        <v>-8.3114767600179981E-3</v>
      </c>
      <c r="M19" s="51">
        <v>10364017</v>
      </c>
      <c r="N19" s="52">
        <v>-826032</v>
      </c>
      <c r="O19" s="52">
        <v>0</v>
      </c>
      <c r="P19" s="56">
        <v>0</v>
      </c>
      <c r="Q19" s="43">
        <f t="shared" si="13"/>
        <v>2314339</v>
      </c>
      <c r="R19" s="52">
        <v>-1402874</v>
      </c>
      <c r="S19" s="57">
        <v>0</v>
      </c>
      <c r="T19" s="58">
        <v>0</v>
      </c>
      <c r="U19" s="51">
        <v>10501980</v>
      </c>
      <c r="V19" s="52">
        <v>8187641</v>
      </c>
      <c r="W19" s="15">
        <f t="shared" si="14"/>
        <v>1.4878521404384736E-2</v>
      </c>
      <c r="X19" s="59">
        <f t="shared" si="5"/>
        <v>-2314339</v>
      </c>
      <c r="Y19" s="60">
        <f t="shared" si="6"/>
        <v>-0.22037168229229154</v>
      </c>
    </row>
    <row r="20" spans="1:25" x14ac:dyDescent="0.35">
      <c r="A20" s="50" t="s">
        <v>37</v>
      </c>
      <c r="B20" s="51">
        <v>53530333</v>
      </c>
      <c r="C20" s="14">
        <f t="shared" si="7"/>
        <v>1.4182864242949138E-2</v>
      </c>
      <c r="D20" s="52">
        <v>41743573</v>
      </c>
      <c r="E20" s="15">
        <f t="shared" si="8"/>
        <v>1.4296460631497804E-2</v>
      </c>
      <c r="F20" s="53">
        <v>60861914</v>
      </c>
      <c r="G20" s="52">
        <v>40901342</v>
      </c>
      <c r="H20" s="16">
        <f t="shared" si="9"/>
        <v>1.4554652341378867E-2</v>
      </c>
      <c r="I20" s="54">
        <f t="shared" si="1"/>
        <v>-7331581</v>
      </c>
      <c r="J20" s="14">
        <f t="shared" si="10"/>
        <v>1.3360876973964845E-2</v>
      </c>
      <c r="K20" s="55">
        <f t="shared" si="11"/>
        <v>842231</v>
      </c>
      <c r="L20" s="15">
        <f t="shared" si="12"/>
        <v>7.6801450226467484E-3</v>
      </c>
      <c r="M20" s="51">
        <v>8169300</v>
      </c>
      <c r="N20" s="52">
        <v>-837719</v>
      </c>
      <c r="O20" s="52">
        <v>0</v>
      </c>
      <c r="P20" s="56">
        <v>0</v>
      </c>
      <c r="Q20" s="43">
        <f t="shared" si="13"/>
        <v>-600760</v>
      </c>
      <c r="R20" s="52">
        <v>-241471</v>
      </c>
      <c r="S20" s="57">
        <v>0</v>
      </c>
      <c r="T20" s="58">
        <v>0</v>
      </c>
      <c r="U20" s="51">
        <v>8169300</v>
      </c>
      <c r="V20" s="52">
        <v>8770060</v>
      </c>
      <c r="W20" s="15">
        <f t="shared" si="14"/>
        <v>1.5936888955895647E-2</v>
      </c>
      <c r="X20" s="59">
        <f t="shared" si="5"/>
        <v>600760</v>
      </c>
      <c r="Y20" s="60">
        <f t="shared" si="6"/>
        <v>7.3538736489050516E-2</v>
      </c>
    </row>
    <row r="21" spans="1:25" x14ac:dyDescent="0.35">
      <c r="A21" s="50" t="s">
        <v>38</v>
      </c>
      <c r="B21" s="51">
        <v>40547317</v>
      </c>
      <c r="C21" s="14">
        <f t="shared" si="7"/>
        <v>1.0743013543869112E-2</v>
      </c>
      <c r="D21" s="52">
        <v>30090598</v>
      </c>
      <c r="E21" s="15">
        <f t="shared" si="8"/>
        <v>1.030551576610911E-2</v>
      </c>
      <c r="F21" s="53">
        <v>49150557</v>
      </c>
      <c r="G21" s="52">
        <v>29225161</v>
      </c>
      <c r="H21" s="16">
        <f t="shared" si="9"/>
        <v>1.0399709084748965E-2</v>
      </c>
      <c r="I21" s="54">
        <f t="shared" si="1"/>
        <v>-8603240</v>
      </c>
      <c r="J21" s="14">
        <f t="shared" si="10"/>
        <v>1.5678314297761058E-2</v>
      </c>
      <c r="K21" s="55">
        <f t="shared" si="11"/>
        <v>865437</v>
      </c>
      <c r="L21" s="15">
        <f t="shared" si="12"/>
        <v>7.891756142868564E-3</v>
      </c>
      <c r="M21" s="51">
        <v>3562659</v>
      </c>
      <c r="N21" s="52">
        <v>5040581</v>
      </c>
      <c r="O21" s="52">
        <v>0</v>
      </c>
      <c r="P21" s="56">
        <v>0</v>
      </c>
      <c r="Q21" s="43">
        <f t="shared" si="13"/>
        <v>-2071290</v>
      </c>
      <c r="R21" s="52">
        <v>1205853</v>
      </c>
      <c r="S21" s="57">
        <v>0</v>
      </c>
      <c r="T21" s="58">
        <v>0</v>
      </c>
      <c r="U21" s="51">
        <v>3562660</v>
      </c>
      <c r="V21" s="52">
        <v>5633950</v>
      </c>
      <c r="W21" s="15">
        <f t="shared" si="14"/>
        <v>1.023797277704694E-2</v>
      </c>
      <c r="X21" s="59">
        <f t="shared" si="5"/>
        <v>2071290</v>
      </c>
      <c r="Y21" s="60">
        <f t="shared" si="6"/>
        <v>0.58138862535296654</v>
      </c>
    </row>
    <row r="22" spans="1:25" x14ac:dyDescent="0.35">
      <c r="A22" s="50" t="s">
        <v>39</v>
      </c>
      <c r="B22" s="51">
        <v>65158130</v>
      </c>
      <c r="C22" s="14">
        <f t="shared" si="7"/>
        <v>1.7263649604317453E-2</v>
      </c>
      <c r="D22" s="52">
        <v>50095394</v>
      </c>
      <c r="E22" s="15">
        <f t="shared" si="8"/>
        <v>1.7156816646729578E-2</v>
      </c>
      <c r="F22" s="53">
        <v>82701183</v>
      </c>
      <c r="G22" s="52">
        <v>52557511</v>
      </c>
      <c r="H22" s="16">
        <f t="shared" si="9"/>
        <v>1.8702474371945929E-2</v>
      </c>
      <c r="I22" s="54">
        <f t="shared" si="1"/>
        <v>-17543053</v>
      </c>
      <c r="J22" s="14">
        <f t="shared" si="10"/>
        <v>3.1969990221855954E-2</v>
      </c>
      <c r="K22" s="55">
        <f t="shared" si="11"/>
        <v>-2462117</v>
      </c>
      <c r="L22" s="15">
        <f t="shared" si="12"/>
        <v>-2.245157875063248E-2</v>
      </c>
      <c r="M22" s="51">
        <v>8740171</v>
      </c>
      <c r="N22" s="52">
        <v>8802882</v>
      </c>
      <c r="O22" s="52">
        <v>0</v>
      </c>
      <c r="P22" s="56">
        <v>0</v>
      </c>
      <c r="Q22" s="43">
        <f t="shared" si="13"/>
        <v>1050310</v>
      </c>
      <c r="R22" s="52">
        <v>1411807</v>
      </c>
      <c r="S22" s="57">
        <v>0</v>
      </c>
      <c r="T22" s="58">
        <v>0</v>
      </c>
      <c r="U22" s="51">
        <v>9748507</v>
      </c>
      <c r="V22" s="52">
        <v>8698197</v>
      </c>
      <c r="W22" s="15">
        <f t="shared" si="14"/>
        <v>1.5806300037343492E-2</v>
      </c>
      <c r="X22" s="59">
        <f t="shared" si="5"/>
        <v>-1050310</v>
      </c>
      <c r="Y22" s="60">
        <f t="shared" si="6"/>
        <v>-0.10774060068890545</v>
      </c>
    </row>
    <row r="23" spans="1:25" x14ac:dyDescent="0.35">
      <c r="A23" s="50" t="s">
        <v>40</v>
      </c>
      <c r="B23" s="51">
        <v>81877441</v>
      </c>
      <c r="C23" s="14">
        <f t="shared" si="7"/>
        <v>2.1693431839160754E-2</v>
      </c>
      <c r="D23" s="52">
        <v>63064607</v>
      </c>
      <c r="E23" s="15">
        <f t="shared" si="8"/>
        <v>2.1598550541334371E-2</v>
      </c>
      <c r="F23" s="53">
        <v>90615341</v>
      </c>
      <c r="G23" s="52">
        <v>58347708</v>
      </c>
      <c r="H23" s="16">
        <f t="shared" si="9"/>
        <v>2.0762903203916647E-2</v>
      </c>
      <c r="I23" s="54">
        <f t="shared" si="1"/>
        <v>-8737900</v>
      </c>
      <c r="J23" s="14">
        <f t="shared" si="10"/>
        <v>1.5923715077390186E-2</v>
      </c>
      <c r="K23" s="55">
        <f t="shared" si="11"/>
        <v>4716899</v>
      </c>
      <c r="L23" s="15">
        <f t="shared" si="12"/>
        <v>4.3012508892664156E-2</v>
      </c>
      <c r="M23" s="51">
        <v>10351477</v>
      </c>
      <c r="N23" s="52">
        <v>-1541763</v>
      </c>
      <c r="O23" s="52">
        <v>0</v>
      </c>
      <c r="P23" s="56">
        <v>-71814</v>
      </c>
      <c r="Q23" s="43">
        <f t="shared" si="13"/>
        <v>-2029352</v>
      </c>
      <c r="R23" s="52">
        <v>-2655632</v>
      </c>
      <c r="S23" s="57">
        <v>0</v>
      </c>
      <c r="T23" s="58">
        <v>-31915</v>
      </c>
      <c r="U23" s="51">
        <v>10682221</v>
      </c>
      <c r="V23" s="52">
        <v>12711573</v>
      </c>
      <c r="W23" s="15">
        <f t="shared" si="14"/>
        <v>2.3099377581882144E-2</v>
      </c>
      <c r="X23" s="59">
        <f t="shared" si="5"/>
        <v>2029352</v>
      </c>
      <c r="Y23" s="60">
        <f t="shared" si="6"/>
        <v>0.18997472529355086</v>
      </c>
    </row>
    <row r="24" spans="1:25" x14ac:dyDescent="0.35">
      <c r="A24" s="50" t="s">
        <v>41</v>
      </c>
      <c r="B24" s="51">
        <v>35940158</v>
      </c>
      <c r="C24" s="14">
        <f t="shared" si="7"/>
        <v>9.5223465503968072E-3</v>
      </c>
      <c r="D24" s="52">
        <v>27506817</v>
      </c>
      <c r="E24" s="15">
        <f t="shared" si="8"/>
        <v>9.4206149133020927E-3</v>
      </c>
      <c r="F24" s="53">
        <v>40512262</v>
      </c>
      <c r="G24" s="52">
        <v>24257323</v>
      </c>
      <c r="H24" s="16">
        <f t="shared" si="9"/>
        <v>8.6319148891870947E-3</v>
      </c>
      <c r="I24" s="54">
        <f t="shared" si="1"/>
        <v>-4572104</v>
      </c>
      <c r="J24" s="14">
        <f t="shared" si="10"/>
        <v>8.3320799505826326E-3</v>
      </c>
      <c r="K24" s="55">
        <f t="shared" si="11"/>
        <v>3249494</v>
      </c>
      <c r="L24" s="15">
        <f t="shared" si="12"/>
        <v>2.9631520533227197E-2</v>
      </c>
      <c r="M24" s="51">
        <v>5450509</v>
      </c>
      <c r="N24" s="52">
        <v>-878405</v>
      </c>
      <c r="O24" s="52">
        <v>0</v>
      </c>
      <c r="P24" s="56">
        <v>0</v>
      </c>
      <c r="Q24" s="43">
        <f t="shared" si="13"/>
        <v>-2076377</v>
      </c>
      <c r="R24" s="52">
        <v>-1173117</v>
      </c>
      <c r="S24" s="57">
        <v>0</v>
      </c>
      <c r="T24" s="58">
        <v>0</v>
      </c>
      <c r="U24" s="51">
        <v>5680777</v>
      </c>
      <c r="V24" s="52">
        <v>7757154</v>
      </c>
      <c r="W24" s="15">
        <f t="shared" si="14"/>
        <v>1.4096243573223187E-2</v>
      </c>
      <c r="X24" s="59">
        <f t="shared" si="5"/>
        <v>2076377</v>
      </c>
      <c r="Y24" s="60">
        <f t="shared" si="6"/>
        <v>0.36550933085386039</v>
      </c>
    </row>
    <row r="25" spans="1:25" x14ac:dyDescent="0.35">
      <c r="A25" s="62" t="s">
        <v>42</v>
      </c>
      <c r="B25" s="51">
        <v>48416801</v>
      </c>
      <c r="C25" s="14">
        <f t="shared" si="7"/>
        <v>1.2828033699339851E-2</v>
      </c>
      <c r="D25" s="52">
        <v>38297761</v>
      </c>
      <c r="E25" s="15">
        <f t="shared" si="8"/>
        <v>1.3116328887587365E-2</v>
      </c>
      <c r="F25" s="53">
        <v>52416641</v>
      </c>
      <c r="G25" s="52">
        <v>39635384</v>
      </c>
      <c r="H25" s="16">
        <f t="shared" si="9"/>
        <v>1.4104163979192921E-2</v>
      </c>
      <c r="I25" s="54">
        <f t="shared" si="1"/>
        <v>-3999840</v>
      </c>
      <c r="J25" s="14">
        <f t="shared" si="10"/>
        <v>7.2892013544614111E-3</v>
      </c>
      <c r="K25" s="55">
        <f t="shared" si="11"/>
        <v>-1337623</v>
      </c>
      <c r="L25" s="15">
        <f t="shared" si="12"/>
        <v>-1.2197530874104388E-2</v>
      </c>
      <c r="M25" s="51">
        <v>2286608</v>
      </c>
      <c r="N25" s="52">
        <v>1713232</v>
      </c>
      <c r="O25" s="52">
        <v>0</v>
      </c>
      <c r="P25" s="56">
        <v>0</v>
      </c>
      <c r="Q25" s="43">
        <f t="shared" si="13"/>
        <v>669323</v>
      </c>
      <c r="R25" s="52">
        <v>668300</v>
      </c>
      <c r="S25" s="57">
        <v>0</v>
      </c>
      <c r="T25" s="58">
        <v>0</v>
      </c>
      <c r="U25" s="51">
        <v>2335053</v>
      </c>
      <c r="V25" s="52">
        <v>1665730</v>
      </c>
      <c r="W25" s="15">
        <f t="shared" si="14"/>
        <v>3.0269523857880173E-3</v>
      </c>
      <c r="X25" s="59">
        <f t="shared" si="5"/>
        <v>-669323</v>
      </c>
      <c r="Y25" s="60">
        <f t="shared" si="6"/>
        <v>-0.28664145953004061</v>
      </c>
    </row>
    <row r="26" spans="1:25" x14ac:dyDescent="0.35">
      <c r="A26" s="50" t="s">
        <v>43</v>
      </c>
      <c r="B26" s="51">
        <v>69164020</v>
      </c>
      <c r="C26" s="14">
        <f t="shared" si="7"/>
        <v>1.8325010347995014E-2</v>
      </c>
      <c r="D26" s="52">
        <v>52526281</v>
      </c>
      <c r="E26" s="15">
        <f t="shared" si="8"/>
        <v>1.7989353916481734E-2</v>
      </c>
      <c r="F26" s="53">
        <v>84666147</v>
      </c>
      <c r="G26" s="52">
        <v>48727474</v>
      </c>
      <c r="H26" s="16">
        <f t="shared" si="9"/>
        <v>1.733956415277469E-2</v>
      </c>
      <c r="I26" s="54">
        <f t="shared" si="1"/>
        <v>-15502127</v>
      </c>
      <c r="J26" s="14">
        <f t="shared" si="10"/>
        <v>2.8250661307810516E-2</v>
      </c>
      <c r="K26" s="55">
        <f t="shared" si="11"/>
        <v>3798807</v>
      </c>
      <c r="L26" s="15">
        <f t="shared" si="12"/>
        <v>3.4640601774389247E-2</v>
      </c>
      <c r="M26" s="51">
        <v>7499432</v>
      </c>
      <c r="N26" s="52">
        <v>8002695</v>
      </c>
      <c r="O26" s="52">
        <v>0</v>
      </c>
      <c r="P26" s="56">
        <v>0</v>
      </c>
      <c r="Q26" s="43">
        <f t="shared" si="13"/>
        <v>-5325806</v>
      </c>
      <c r="R26" s="52">
        <v>1526999</v>
      </c>
      <c r="S26" s="57">
        <v>0</v>
      </c>
      <c r="T26" s="58">
        <v>0</v>
      </c>
      <c r="U26" s="51">
        <v>9171653</v>
      </c>
      <c r="V26" s="52">
        <v>14497459</v>
      </c>
      <c r="W26" s="15">
        <f t="shared" si="14"/>
        <v>2.6344676572982395E-2</v>
      </c>
      <c r="X26" s="59">
        <f t="shared" si="5"/>
        <v>5325806</v>
      </c>
      <c r="Y26" s="60">
        <f t="shared" si="6"/>
        <v>0.58068114875257493</v>
      </c>
    </row>
    <row r="27" spans="1:25" x14ac:dyDescent="0.35">
      <c r="A27" s="50" t="s">
        <v>44</v>
      </c>
      <c r="B27" s="51">
        <v>43880034</v>
      </c>
      <c r="C27" s="14">
        <f t="shared" si="7"/>
        <v>1.1626017069574225E-2</v>
      </c>
      <c r="D27" s="52">
        <v>36445256</v>
      </c>
      <c r="E27" s="15">
        <f t="shared" si="8"/>
        <v>1.2481877572120124E-2</v>
      </c>
      <c r="F27" s="53">
        <v>48052822</v>
      </c>
      <c r="G27" s="52">
        <v>32661210</v>
      </c>
      <c r="H27" s="16">
        <f t="shared" si="9"/>
        <v>1.162241954307433E-2</v>
      </c>
      <c r="I27" s="54">
        <f t="shared" si="1"/>
        <v>-4172788</v>
      </c>
      <c r="J27" s="14">
        <f t="shared" si="10"/>
        <v>7.6043771604564986E-3</v>
      </c>
      <c r="K27" s="55">
        <f t="shared" si="11"/>
        <v>3784046</v>
      </c>
      <c r="L27" s="15">
        <f t="shared" si="12"/>
        <v>3.4505999010207816E-2</v>
      </c>
      <c r="M27" s="51">
        <v>6424126</v>
      </c>
      <c r="N27" s="52">
        <v>-2231542</v>
      </c>
      <c r="O27" s="52">
        <v>0</v>
      </c>
      <c r="P27" s="56">
        <v>-19796</v>
      </c>
      <c r="Q27" s="43">
        <f t="shared" si="13"/>
        <v>-1746945</v>
      </c>
      <c r="R27" s="52">
        <v>-2017306</v>
      </c>
      <c r="S27" s="57">
        <v>0</v>
      </c>
      <c r="T27" s="58">
        <v>-19795</v>
      </c>
      <c r="U27" s="51">
        <v>6518732</v>
      </c>
      <c r="V27" s="52">
        <v>8265677</v>
      </c>
      <c r="W27" s="15">
        <f t="shared" si="14"/>
        <v>1.5020327853435515E-2</v>
      </c>
      <c r="X27" s="59">
        <f t="shared" si="5"/>
        <v>1746945</v>
      </c>
      <c r="Y27" s="60">
        <f t="shared" si="6"/>
        <v>0.26798846769586482</v>
      </c>
    </row>
    <row r="28" spans="1:25" x14ac:dyDescent="0.35">
      <c r="A28" s="50" t="s">
        <v>45</v>
      </c>
      <c r="B28" s="51">
        <v>17050279</v>
      </c>
      <c r="C28" s="14">
        <f t="shared" si="7"/>
        <v>4.5174722219905967E-3</v>
      </c>
      <c r="D28" s="52">
        <v>13505604</v>
      </c>
      <c r="E28" s="15">
        <f t="shared" si="8"/>
        <v>4.6254386487375974E-3</v>
      </c>
      <c r="F28" s="53">
        <v>19396328</v>
      </c>
      <c r="G28" s="52">
        <v>13521541</v>
      </c>
      <c r="H28" s="16">
        <f t="shared" si="9"/>
        <v>4.8116105426247472E-3</v>
      </c>
      <c r="I28" s="54">
        <f t="shared" si="1"/>
        <v>-2346049</v>
      </c>
      <c r="J28" s="14">
        <f t="shared" si="10"/>
        <v>4.2753769021842969E-3</v>
      </c>
      <c r="K28" s="55">
        <f t="shared" si="11"/>
        <v>-15937</v>
      </c>
      <c r="L28" s="15">
        <f t="shared" si="12"/>
        <v>-1.4532648551991226E-4</v>
      </c>
      <c r="M28" s="51">
        <v>1965828</v>
      </c>
      <c r="N28" s="52">
        <v>380221</v>
      </c>
      <c r="O28" s="52">
        <v>0</v>
      </c>
      <c r="P28" s="56">
        <v>0</v>
      </c>
      <c r="Q28" s="43">
        <f t="shared" si="13"/>
        <v>182399</v>
      </c>
      <c r="R28" s="52">
        <v>-166462</v>
      </c>
      <c r="S28" s="57">
        <v>0</v>
      </c>
      <c r="T28" s="58">
        <v>0</v>
      </c>
      <c r="U28" s="51">
        <v>1965828</v>
      </c>
      <c r="V28" s="52">
        <v>1783429</v>
      </c>
      <c r="W28" s="15">
        <f t="shared" si="14"/>
        <v>3.2408341486516649E-3</v>
      </c>
      <c r="X28" s="59">
        <f t="shared" si="5"/>
        <v>-182399</v>
      </c>
      <c r="Y28" s="60">
        <f t="shared" si="6"/>
        <v>-9.2784821459456324E-2</v>
      </c>
    </row>
    <row r="29" spans="1:25" x14ac:dyDescent="0.35">
      <c r="A29" s="50" t="s">
        <v>46</v>
      </c>
      <c r="B29" s="51">
        <v>35422277</v>
      </c>
      <c r="C29" s="14">
        <f t="shared" si="7"/>
        <v>9.3851339551192341E-3</v>
      </c>
      <c r="D29" s="52">
        <v>28614929</v>
      </c>
      <c r="E29" s="15">
        <f t="shared" si="8"/>
        <v>9.800124343012152E-3</v>
      </c>
      <c r="F29" s="53">
        <v>39310053</v>
      </c>
      <c r="G29" s="52">
        <v>27995513</v>
      </c>
      <c r="H29" s="16">
        <f t="shared" si="9"/>
        <v>9.9621415559800596E-3</v>
      </c>
      <c r="I29" s="54">
        <f t="shared" si="1"/>
        <v>-3887776</v>
      </c>
      <c r="J29" s="14">
        <f t="shared" si="10"/>
        <v>7.084978920417458E-3</v>
      </c>
      <c r="K29" s="55">
        <f t="shared" si="11"/>
        <v>619416</v>
      </c>
      <c r="L29" s="15">
        <f t="shared" si="12"/>
        <v>5.6483372249985552E-3</v>
      </c>
      <c r="M29" s="51">
        <v>4671407</v>
      </c>
      <c r="N29" s="52">
        <v>-574803</v>
      </c>
      <c r="O29" s="52">
        <v>0</v>
      </c>
      <c r="P29" s="56">
        <v>-208828</v>
      </c>
      <c r="Q29" s="43">
        <f t="shared" si="13"/>
        <v>12473</v>
      </c>
      <c r="R29" s="52">
        <v>-631889</v>
      </c>
      <c r="S29" s="57">
        <v>0</v>
      </c>
      <c r="T29" s="58">
        <v>0</v>
      </c>
      <c r="U29" s="51">
        <v>4671407</v>
      </c>
      <c r="V29" s="52">
        <v>4658934</v>
      </c>
      <c r="W29" s="15">
        <f t="shared" si="14"/>
        <v>8.4661808255413005E-3</v>
      </c>
      <c r="X29" s="59">
        <f t="shared" si="5"/>
        <v>-12473</v>
      </c>
      <c r="Y29" s="60">
        <f t="shared" si="6"/>
        <v>-2.6700734917767255E-3</v>
      </c>
    </row>
    <row r="30" spans="1:25" x14ac:dyDescent="0.35">
      <c r="A30" s="50" t="s">
        <v>47</v>
      </c>
      <c r="B30" s="51">
        <v>48547371</v>
      </c>
      <c r="C30" s="14">
        <f t="shared" si="7"/>
        <v>1.2862628226973405E-2</v>
      </c>
      <c r="D30" s="52">
        <v>39682802</v>
      </c>
      <c r="E30" s="15">
        <f t="shared" si="8"/>
        <v>1.3590681768916195E-2</v>
      </c>
      <c r="F30" s="53">
        <v>57742856</v>
      </c>
      <c r="G30" s="52">
        <v>37797467</v>
      </c>
      <c r="H30" s="16">
        <f t="shared" si="9"/>
        <v>1.3450145268332284E-2</v>
      </c>
      <c r="I30" s="54">
        <f t="shared" si="1"/>
        <v>-9195485</v>
      </c>
      <c r="J30" s="14">
        <f t="shared" si="10"/>
        <v>1.6757605733461734E-2</v>
      </c>
      <c r="K30" s="55">
        <f t="shared" si="11"/>
        <v>1885335</v>
      </c>
      <c r="L30" s="15">
        <f t="shared" si="12"/>
        <v>1.7192012899396612E-2</v>
      </c>
      <c r="M30" s="51">
        <v>8833310</v>
      </c>
      <c r="N30" s="52">
        <v>483264</v>
      </c>
      <c r="O30" s="52">
        <v>0</v>
      </c>
      <c r="P30" s="56">
        <v>-121089</v>
      </c>
      <c r="Q30" s="43">
        <f t="shared" si="13"/>
        <v>-2661785</v>
      </c>
      <c r="R30" s="52">
        <v>897539</v>
      </c>
      <c r="S30" s="57">
        <v>0</v>
      </c>
      <c r="T30" s="58">
        <v>-121089</v>
      </c>
      <c r="U30" s="51">
        <v>9985106</v>
      </c>
      <c r="V30" s="52">
        <v>12646891</v>
      </c>
      <c r="W30" s="15">
        <f t="shared" si="14"/>
        <v>2.2981837924063928E-2</v>
      </c>
      <c r="X30" s="59">
        <f t="shared" si="5"/>
        <v>2661785</v>
      </c>
      <c r="Y30" s="60">
        <f t="shared" si="6"/>
        <v>0.26657553760570996</v>
      </c>
    </row>
    <row r="31" spans="1:25" x14ac:dyDescent="0.35">
      <c r="A31" s="50" t="s">
        <v>48</v>
      </c>
      <c r="B31" s="51">
        <v>95555192</v>
      </c>
      <c r="C31" s="14">
        <f t="shared" si="7"/>
        <v>2.5317352609126108E-2</v>
      </c>
      <c r="D31" s="52">
        <v>73651303</v>
      </c>
      <c r="E31" s="15">
        <f t="shared" si="8"/>
        <v>2.5224313064864289E-2</v>
      </c>
      <c r="F31" s="53">
        <v>108707035</v>
      </c>
      <c r="G31" s="52">
        <v>65301646</v>
      </c>
      <c r="H31" s="16">
        <f t="shared" si="9"/>
        <v>2.3237446704066432E-2</v>
      </c>
      <c r="I31" s="54">
        <f t="shared" si="1"/>
        <v>-13151843</v>
      </c>
      <c r="J31" s="14">
        <f t="shared" si="10"/>
        <v>2.3967566654982154E-2</v>
      </c>
      <c r="K31" s="55">
        <f t="shared" si="11"/>
        <v>8349657</v>
      </c>
      <c r="L31" s="15">
        <f t="shared" si="12"/>
        <v>7.6138941275442934E-2</v>
      </c>
      <c r="M31" s="51">
        <v>16509468</v>
      </c>
      <c r="N31" s="52">
        <v>-3357625</v>
      </c>
      <c r="O31" s="52">
        <v>0</v>
      </c>
      <c r="P31" s="56">
        <v>0</v>
      </c>
      <c r="Q31" s="43">
        <f t="shared" si="13"/>
        <v>-5820772</v>
      </c>
      <c r="R31" s="52">
        <v>-2528885</v>
      </c>
      <c r="S31" s="57">
        <v>0</v>
      </c>
      <c r="T31" s="58">
        <v>0</v>
      </c>
      <c r="U31" s="51">
        <v>16509468</v>
      </c>
      <c r="V31" s="52">
        <v>22330240</v>
      </c>
      <c r="W31" s="15">
        <f t="shared" si="14"/>
        <v>4.057834897805708E-2</v>
      </c>
      <c r="X31" s="59">
        <f t="shared" si="5"/>
        <v>5820772</v>
      </c>
      <c r="Y31" s="60">
        <f t="shared" si="6"/>
        <v>0.35257174852636086</v>
      </c>
    </row>
    <row r="32" spans="1:25" x14ac:dyDescent="0.35">
      <c r="A32" s="50" t="s">
        <v>49</v>
      </c>
      <c r="B32" s="51">
        <v>100511487</v>
      </c>
      <c r="C32" s="14">
        <f t="shared" si="7"/>
        <v>2.6630523202199156E-2</v>
      </c>
      <c r="D32" s="52">
        <v>83810655</v>
      </c>
      <c r="E32" s="15">
        <f t="shared" si="8"/>
        <v>2.8703717568870891E-2</v>
      </c>
      <c r="F32" s="53">
        <v>115692861</v>
      </c>
      <c r="G32" s="52">
        <v>78795827</v>
      </c>
      <c r="H32" s="16">
        <f t="shared" si="9"/>
        <v>2.8039321251034605E-2</v>
      </c>
      <c r="I32" s="54">
        <f t="shared" si="1"/>
        <v>-15181374</v>
      </c>
      <c r="J32" s="14">
        <f t="shared" si="10"/>
        <v>2.7666129626031353E-2</v>
      </c>
      <c r="K32" s="55">
        <f t="shared" si="11"/>
        <v>5014828</v>
      </c>
      <c r="L32" s="15">
        <f t="shared" si="12"/>
        <v>4.572926703437602E-2</v>
      </c>
      <c r="M32" s="51">
        <v>19874703</v>
      </c>
      <c r="N32" s="52">
        <v>-4693329</v>
      </c>
      <c r="O32" s="52">
        <v>0</v>
      </c>
      <c r="P32" s="56">
        <v>0</v>
      </c>
      <c r="Q32" s="43">
        <f t="shared" si="13"/>
        <v>1093466</v>
      </c>
      <c r="R32" s="52">
        <v>-6108294</v>
      </c>
      <c r="S32" s="57">
        <v>0</v>
      </c>
      <c r="T32" s="58">
        <v>0</v>
      </c>
      <c r="U32" s="51">
        <v>22520038</v>
      </c>
      <c r="V32" s="52">
        <v>21426572</v>
      </c>
      <c r="W32" s="15">
        <f t="shared" si="14"/>
        <v>3.8936210090866306E-2</v>
      </c>
      <c r="X32" s="59">
        <f t="shared" si="5"/>
        <v>-1093466</v>
      </c>
      <c r="Y32" s="60">
        <f t="shared" si="6"/>
        <v>-4.855524666521438E-2</v>
      </c>
    </row>
    <row r="33" spans="1:25" x14ac:dyDescent="0.35">
      <c r="A33" s="50" t="s">
        <v>50</v>
      </c>
      <c r="B33" s="51">
        <v>35059121</v>
      </c>
      <c r="C33" s="14">
        <f t="shared" si="7"/>
        <v>9.2889157558599007E-3</v>
      </c>
      <c r="D33" s="52">
        <v>26289932</v>
      </c>
      <c r="E33" s="15">
        <f t="shared" si="8"/>
        <v>9.0038525893016957E-3</v>
      </c>
      <c r="F33" s="53">
        <v>40670035</v>
      </c>
      <c r="G33" s="52">
        <v>26853876</v>
      </c>
      <c r="H33" s="16">
        <f t="shared" si="9"/>
        <v>9.5558925474498561E-3</v>
      </c>
      <c r="I33" s="54">
        <f t="shared" si="1"/>
        <v>-5610914</v>
      </c>
      <c r="J33" s="14">
        <f t="shared" si="10"/>
        <v>1.0225179489321196E-2</v>
      </c>
      <c r="K33" s="55">
        <f t="shared" si="11"/>
        <v>-563944</v>
      </c>
      <c r="L33" s="15">
        <f t="shared" si="12"/>
        <v>-5.1424985599574204E-3</v>
      </c>
      <c r="M33" s="51">
        <v>4772070</v>
      </c>
      <c r="N33" s="52">
        <v>876009</v>
      </c>
      <c r="O33" s="52">
        <v>0</v>
      </c>
      <c r="P33" s="56">
        <v>-37165</v>
      </c>
      <c r="Q33" s="43">
        <f t="shared" si="13"/>
        <v>405541</v>
      </c>
      <c r="R33" s="52">
        <v>158403</v>
      </c>
      <c r="S33" s="57">
        <v>0</v>
      </c>
      <c r="T33" s="58">
        <v>0</v>
      </c>
      <c r="U33" s="51">
        <v>4824597</v>
      </c>
      <c r="V33" s="52">
        <v>4419056</v>
      </c>
      <c r="W33" s="15">
        <f t="shared" si="14"/>
        <v>8.0302762765459296E-3</v>
      </c>
      <c r="X33" s="59">
        <f t="shared" si="5"/>
        <v>-405541</v>
      </c>
      <c r="Y33" s="60">
        <f t="shared" si="6"/>
        <v>-8.4056968903309492E-2</v>
      </c>
    </row>
    <row r="34" spans="1:25" x14ac:dyDescent="0.35">
      <c r="A34" s="50" t="s">
        <v>51</v>
      </c>
      <c r="B34" s="51">
        <v>26637852</v>
      </c>
      <c r="C34" s="14">
        <f t="shared" si="7"/>
        <v>7.0577001387189427E-3</v>
      </c>
      <c r="D34" s="52">
        <v>21200894</v>
      </c>
      <c r="E34" s="15">
        <f t="shared" si="8"/>
        <v>7.2609440122329257E-3</v>
      </c>
      <c r="F34" s="53">
        <v>32265396</v>
      </c>
      <c r="G34" s="52">
        <v>20232409</v>
      </c>
      <c r="H34" s="16">
        <f t="shared" si="9"/>
        <v>7.1996581193738063E-3</v>
      </c>
      <c r="I34" s="54">
        <f t="shared" si="1"/>
        <v>-5627544</v>
      </c>
      <c r="J34" s="14">
        <f t="shared" si="10"/>
        <v>1.0255485556195045E-2</v>
      </c>
      <c r="K34" s="55">
        <f t="shared" si="11"/>
        <v>968485</v>
      </c>
      <c r="L34" s="15">
        <f t="shared" si="12"/>
        <v>8.831431343963872E-3</v>
      </c>
      <c r="M34" s="51">
        <v>5621974</v>
      </c>
      <c r="N34" s="52">
        <v>5570</v>
      </c>
      <c r="O34" s="52">
        <v>0</v>
      </c>
      <c r="P34" s="56">
        <v>0</v>
      </c>
      <c r="Q34" s="43">
        <f t="shared" si="13"/>
        <v>860368</v>
      </c>
      <c r="R34" s="52">
        <v>-1828853</v>
      </c>
      <c r="S34" s="57">
        <v>0</v>
      </c>
      <c r="T34" s="58">
        <v>0</v>
      </c>
      <c r="U34" s="51">
        <v>5621054</v>
      </c>
      <c r="V34" s="52">
        <v>4760686</v>
      </c>
      <c r="W34" s="15">
        <f t="shared" si="14"/>
        <v>8.6510838165174513E-3</v>
      </c>
      <c r="X34" s="59">
        <f t="shared" si="5"/>
        <v>-860368</v>
      </c>
      <c r="Y34" s="60">
        <f t="shared" si="6"/>
        <v>-0.15306168558423383</v>
      </c>
    </row>
    <row r="35" spans="1:25" x14ac:dyDescent="0.35">
      <c r="A35" s="50" t="s">
        <v>52</v>
      </c>
      <c r="B35" s="51">
        <v>47111824</v>
      </c>
      <c r="C35" s="14">
        <f t="shared" si="7"/>
        <v>1.2482279981888269E-2</v>
      </c>
      <c r="D35" s="52">
        <v>37010892</v>
      </c>
      <c r="E35" s="15">
        <f t="shared" si="8"/>
        <v>1.2675598239149702E-2</v>
      </c>
      <c r="F35" s="53">
        <v>59335566</v>
      </c>
      <c r="G35" s="52">
        <v>36512118</v>
      </c>
      <c r="H35" s="16">
        <f t="shared" si="9"/>
        <v>1.2992756661563855E-2</v>
      </c>
      <c r="I35" s="54">
        <f t="shared" si="1"/>
        <v>-12223742</v>
      </c>
      <c r="J35" s="14">
        <f t="shared" si="10"/>
        <v>2.2276220234556093E-2</v>
      </c>
      <c r="K35" s="55">
        <f t="shared" si="11"/>
        <v>498774</v>
      </c>
      <c r="L35" s="15">
        <f t="shared" si="12"/>
        <v>4.5482256691164414E-3</v>
      </c>
      <c r="M35" s="51">
        <v>12291592</v>
      </c>
      <c r="N35" s="52">
        <v>-17850</v>
      </c>
      <c r="O35" s="52">
        <v>0</v>
      </c>
      <c r="P35" s="56">
        <v>-50000</v>
      </c>
      <c r="Q35" s="43">
        <f t="shared" si="13"/>
        <v>65848</v>
      </c>
      <c r="R35" s="52">
        <v>-564622</v>
      </c>
      <c r="S35" s="57">
        <v>0</v>
      </c>
      <c r="T35" s="58">
        <v>0</v>
      </c>
      <c r="U35" s="51">
        <v>12291592</v>
      </c>
      <c r="V35" s="52">
        <v>12225744</v>
      </c>
      <c r="W35" s="15">
        <f t="shared" si="14"/>
        <v>2.2216532672662159E-2</v>
      </c>
      <c r="X35" s="59">
        <f t="shared" si="5"/>
        <v>-65848</v>
      </c>
      <c r="Y35" s="60">
        <f t="shared" si="6"/>
        <v>-5.3571579661935154E-3</v>
      </c>
    </row>
    <row r="36" spans="1:25" x14ac:dyDescent="0.35">
      <c r="A36" s="50" t="s">
        <v>53</v>
      </c>
      <c r="B36" s="51">
        <v>83345468</v>
      </c>
      <c r="C36" s="14">
        <f t="shared" si="7"/>
        <v>2.2082385661771647E-2</v>
      </c>
      <c r="D36" s="52">
        <v>65404051</v>
      </c>
      <c r="E36" s="15">
        <f t="shared" si="8"/>
        <v>2.2399770145741349E-2</v>
      </c>
      <c r="F36" s="53">
        <v>86308884</v>
      </c>
      <c r="G36" s="52">
        <v>56241060</v>
      </c>
      <c r="H36" s="16">
        <f t="shared" si="9"/>
        <v>2.0013257159401502E-2</v>
      </c>
      <c r="I36" s="54">
        <f t="shared" si="1"/>
        <v>-2963416</v>
      </c>
      <c r="J36" s="14">
        <f t="shared" si="10"/>
        <v>5.4004499982580846E-3</v>
      </c>
      <c r="K36" s="55">
        <f t="shared" si="11"/>
        <v>9162991</v>
      </c>
      <c r="L36" s="15">
        <f t="shared" si="12"/>
        <v>8.3555580026390561E-2</v>
      </c>
      <c r="M36" s="51">
        <v>1811108</v>
      </c>
      <c r="N36" s="52">
        <v>1152308</v>
      </c>
      <c r="O36" s="52">
        <v>0</v>
      </c>
      <c r="P36" s="56">
        <v>0</v>
      </c>
      <c r="Q36" s="43">
        <f t="shared" si="13"/>
        <v>-7685733</v>
      </c>
      <c r="R36" s="52">
        <v>-1477258</v>
      </c>
      <c r="S36" s="57">
        <v>0</v>
      </c>
      <c r="T36" s="58">
        <v>0</v>
      </c>
      <c r="U36" s="51">
        <v>2211378</v>
      </c>
      <c r="V36" s="52">
        <v>9897111</v>
      </c>
      <c r="W36" s="15">
        <f t="shared" si="14"/>
        <v>1.7984957798598111E-2</v>
      </c>
      <c r="X36" s="59">
        <f t="shared" si="5"/>
        <v>7685733</v>
      </c>
      <c r="Y36" s="60">
        <f t="shared" si="6"/>
        <v>3.4755401383209925</v>
      </c>
    </row>
    <row r="37" spans="1:25" x14ac:dyDescent="0.35">
      <c r="A37" s="50" t="s">
        <v>54</v>
      </c>
      <c r="B37" s="51">
        <v>39193603</v>
      </c>
      <c r="C37" s="14">
        <f t="shared" si="7"/>
        <v>1.03843469559781E-2</v>
      </c>
      <c r="D37" s="52">
        <v>31302534</v>
      </c>
      <c r="E37" s="15">
        <f t="shared" si="8"/>
        <v>1.0720583142155116E-2</v>
      </c>
      <c r="F37" s="53">
        <v>51711445</v>
      </c>
      <c r="G37" s="52">
        <v>33206745</v>
      </c>
      <c r="H37" s="16">
        <f t="shared" si="9"/>
        <v>1.1816546969628063E-2</v>
      </c>
      <c r="I37" s="54">
        <f t="shared" si="1"/>
        <v>-12517842</v>
      </c>
      <c r="J37" s="14">
        <f t="shared" si="10"/>
        <v>2.2812180202541586E-2</v>
      </c>
      <c r="K37" s="55">
        <f t="shared" si="11"/>
        <v>-1904211</v>
      </c>
      <c r="L37" s="15">
        <f t="shared" si="12"/>
        <v>-1.7364139569452073E-2</v>
      </c>
      <c r="M37" s="51">
        <v>11511878</v>
      </c>
      <c r="N37" s="52">
        <v>1255964</v>
      </c>
      <c r="O37" s="52">
        <v>0</v>
      </c>
      <c r="P37" s="56">
        <v>-250000</v>
      </c>
      <c r="Q37" s="43">
        <f t="shared" si="13"/>
        <v>1618943</v>
      </c>
      <c r="R37" s="52">
        <v>285268</v>
      </c>
      <c r="S37" s="57">
        <v>0</v>
      </c>
      <c r="T37" s="58">
        <v>0</v>
      </c>
      <c r="U37" s="51">
        <v>11511878</v>
      </c>
      <c r="V37" s="52">
        <v>9892935</v>
      </c>
      <c r="W37" s="15">
        <f t="shared" si="14"/>
        <v>1.7977369201908941E-2</v>
      </c>
      <c r="X37" s="59">
        <f t="shared" si="5"/>
        <v>-1618943</v>
      </c>
      <c r="Y37" s="60">
        <f t="shared" si="6"/>
        <v>-0.14063239725090904</v>
      </c>
    </row>
    <row r="38" spans="1:25" x14ac:dyDescent="0.35">
      <c r="A38" s="50" t="s">
        <v>55</v>
      </c>
      <c r="B38" s="51">
        <v>47659107</v>
      </c>
      <c r="C38" s="14">
        <f t="shared" si="7"/>
        <v>1.2627282638447009E-2</v>
      </c>
      <c r="D38" s="52">
        <v>41085215</v>
      </c>
      <c r="E38" s="15">
        <f t="shared" si="8"/>
        <v>1.4070984263472681E-2</v>
      </c>
      <c r="F38" s="53">
        <v>52675143</v>
      </c>
      <c r="G38" s="52">
        <v>41735828</v>
      </c>
      <c r="H38" s="16">
        <f t="shared" si="9"/>
        <v>1.48516023439912E-2</v>
      </c>
      <c r="I38" s="54">
        <f t="shared" si="1"/>
        <v>-5016036</v>
      </c>
      <c r="J38" s="14">
        <f t="shared" si="10"/>
        <v>9.1410897448965956E-3</v>
      </c>
      <c r="K38" s="55">
        <f t="shared" si="11"/>
        <v>-650613</v>
      </c>
      <c r="L38" s="15">
        <f t="shared" si="12"/>
        <v>-5.9328167612202228E-3</v>
      </c>
      <c r="M38" s="51">
        <v>7792125</v>
      </c>
      <c r="N38" s="52">
        <v>-2776089</v>
      </c>
      <c r="O38" s="52">
        <v>0</v>
      </c>
      <c r="P38" s="56">
        <v>0</v>
      </c>
      <c r="Q38" s="43">
        <f t="shared" si="13"/>
        <v>795516</v>
      </c>
      <c r="R38" s="52">
        <v>-144903</v>
      </c>
      <c r="S38" s="57">
        <v>0</v>
      </c>
      <c r="T38" s="58">
        <v>0</v>
      </c>
      <c r="U38" s="51">
        <v>8640077</v>
      </c>
      <c r="V38" s="52">
        <v>7844561</v>
      </c>
      <c r="W38" s="15">
        <f t="shared" si="14"/>
        <v>1.4255078935007255E-2</v>
      </c>
      <c r="X38" s="59">
        <f t="shared" si="5"/>
        <v>-795516</v>
      </c>
      <c r="Y38" s="60">
        <f t="shared" si="6"/>
        <v>-9.2072790554991624E-2</v>
      </c>
    </row>
    <row r="39" spans="1:25" x14ac:dyDescent="0.35">
      <c r="A39" s="50" t="s">
        <v>56</v>
      </c>
      <c r="B39" s="51">
        <v>21186611</v>
      </c>
      <c r="C39" s="14">
        <f t="shared" si="7"/>
        <v>5.6133935796957007E-3</v>
      </c>
      <c r="D39" s="52">
        <v>16241868</v>
      </c>
      <c r="E39" s="15">
        <f t="shared" si="8"/>
        <v>5.5625623241207451E-3</v>
      </c>
      <c r="F39" s="53">
        <v>23298079</v>
      </c>
      <c r="G39" s="52">
        <v>14462923</v>
      </c>
      <c r="H39" s="16">
        <f t="shared" si="9"/>
        <v>5.1465992510742629E-3</v>
      </c>
      <c r="I39" s="54">
        <f t="shared" si="1"/>
        <v>-2111468</v>
      </c>
      <c r="J39" s="14">
        <f t="shared" si="10"/>
        <v>3.847882766686149E-3</v>
      </c>
      <c r="K39" s="55">
        <f t="shared" si="11"/>
        <v>1778945</v>
      </c>
      <c r="L39" s="15">
        <f t="shared" si="12"/>
        <v>1.6221862633068979E-2</v>
      </c>
      <c r="M39" s="51">
        <v>2387302</v>
      </c>
      <c r="N39" s="52">
        <v>-214834</v>
      </c>
      <c r="O39" s="52">
        <v>0</v>
      </c>
      <c r="P39" s="56">
        <v>-61000</v>
      </c>
      <c r="Q39" s="43">
        <f t="shared" si="13"/>
        <v>-1063229</v>
      </c>
      <c r="R39" s="52">
        <v>-654716</v>
      </c>
      <c r="S39" s="57">
        <v>0</v>
      </c>
      <c r="T39" s="58">
        <v>-61000</v>
      </c>
      <c r="U39" s="51">
        <v>2564114</v>
      </c>
      <c r="V39" s="52">
        <v>3627343</v>
      </c>
      <c r="W39" s="15">
        <f t="shared" si="14"/>
        <v>6.5915811973858091E-3</v>
      </c>
      <c r="X39" s="59">
        <f t="shared" si="5"/>
        <v>1063229</v>
      </c>
      <c r="Y39" s="60">
        <f t="shared" si="6"/>
        <v>0.41465746062772557</v>
      </c>
    </row>
    <row r="40" spans="1:25" x14ac:dyDescent="0.35">
      <c r="A40" s="50" t="s">
        <v>57</v>
      </c>
      <c r="B40" s="51">
        <v>57211648</v>
      </c>
      <c r="C40" s="14">
        <f t="shared" si="7"/>
        <v>1.5158228825129717E-2</v>
      </c>
      <c r="D40" s="52">
        <v>46468315</v>
      </c>
      <c r="E40" s="15">
        <f t="shared" si="8"/>
        <v>1.5914604051970802E-2</v>
      </c>
      <c r="F40" s="53">
        <v>60771474</v>
      </c>
      <c r="G40" s="52">
        <v>44141058</v>
      </c>
      <c r="H40" s="16">
        <f t="shared" si="9"/>
        <v>1.5707498134673439E-2</v>
      </c>
      <c r="I40" s="54">
        <f t="shared" si="1"/>
        <v>-3559826</v>
      </c>
      <c r="J40" s="14">
        <f t="shared" si="10"/>
        <v>6.4873316184764756E-3</v>
      </c>
      <c r="K40" s="55">
        <f t="shared" si="11"/>
        <v>2327257</v>
      </c>
      <c r="L40" s="15">
        <f t="shared" si="12"/>
        <v>2.1221815944758391E-2</v>
      </c>
      <c r="M40" s="51">
        <v>5862050</v>
      </c>
      <c r="N40" s="52">
        <v>-2034582</v>
      </c>
      <c r="O40" s="52">
        <v>0</v>
      </c>
      <c r="P40" s="56">
        <v>-267642</v>
      </c>
      <c r="Q40" s="43">
        <f t="shared" si="13"/>
        <v>-263423</v>
      </c>
      <c r="R40" s="52">
        <v>-1948322</v>
      </c>
      <c r="S40" s="57">
        <v>0</v>
      </c>
      <c r="T40" s="58">
        <v>-115512</v>
      </c>
      <c r="U40" s="51">
        <v>5915424</v>
      </c>
      <c r="V40" s="52">
        <v>6178847</v>
      </c>
      <c r="W40" s="15">
        <f t="shared" si="14"/>
        <v>1.1228155624302337E-2</v>
      </c>
      <c r="X40" s="59">
        <f t="shared" si="5"/>
        <v>263423</v>
      </c>
      <c r="Y40" s="60">
        <f t="shared" si="6"/>
        <v>4.4531550063021674E-2</v>
      </c>
    </row>
    <row r="41" spans="1:25" x14ac:dyDescent="0.35">
      <c r="A41" s="50" t="s">
        <v>58</v>
      </c>
      <c r="B41" s="51">
        <v>38283361</v>
      </c>
      <c r="C41" s="14">
        <f t="shared" si="7"/>
        <v>1.0143178295319282E-2</v>
      </c>
      <c r="D41" s="52">
        <v>27205511</v>
      </c>
      <c r="E41" s="15">
        <f t="shared" si="8"/>
        <v>9.3174227556246918E-3</v>
      </c>
      <c r="F41" s="53">
        <v>41020408</v>
      </c>
      <c r="G41" s="52">
        <v>26943626</v>
      </c>
      <c r="H41" s="16">
        <f t="shared" si="9"/>
        <v>9.587829887003135E-3</v>
      </c>
      <c r="I41" s="54">
        <f t="shared" si="1"/>
        <v>-2737047</v>
      </c>
      <c r="J41" s="14">
        <f t="shared" si="10"/>
        <v>4.9879211917538057E-3</v>
      </c>
      <c r="K41" s="55">
        <f t="shared" si="11"/>
        <v>261885</v>
      </c>
      <c r="L41" s="15">
        <f t="shared" si="12"/>
        <v>2.3880797302115973E-3</v>
      </c>
      <c r="M41" s="51">
        <v>2219988</v>
      </c>
      <c r="N41" s="52">
        <v>531270</v>
      </c>
      <c r="O41" s="52">
        <v>0</v>
      </c>
      <c r="P41" s="56">
        <v>-14211</v>
      </c>
      <c r="Q41" s="43">
        <f t="shared" si="13"/>
        <v>381144</v>
      </c>
      <c r="R41" s="52">
        <v>-643029</v>
      </c>
      <c r="S41" s="57">
        <v>0</v>
      </c>
      <c r="T41" s="58">
        <v>0</v>
      </c>
      <c r="U41" s="51">
        <v>3541286</v>
      </c>
      <c r="V41" s="52">
        <v>3160142</v>
      </c>
      <c r="W41" s="15">
        <f t="shared" si="14"/>
        <v>5.74258695366531E-3</v>
      </c>
      <c r="X41" s="59">
        <f t="shared" si="5"/>
        <v>-381144</v>
      </c>
      <c r="Y41" s="60">
        <f t="shared" si="6"/>
        <v>-0.10762869759742644</v>
      </c>
    </row>
    <row r="42" spans="1:25" x14ac:dyDescent="0.35">
      <c r="A42" s="50" t="s">
        <v>59</v>
      </c>
      <c r="B42" s="51">
        <v>62926555</v>
      </c>
      <c r="C42" s="14">
        <f t="shared" si="7"/>
        <v>1.6672393703238728E-2</v>
      </c>
      <c r="D42" s="52">
        <v>47203281</v>
      </c>
      <c r="E42" s="15">
        <f t="shared" si="8"/>
        <v>1.6166317351272934E-2</v>
      </c>
      <c r="F42" s="53">
        <v>72078238</v>
      </c>
      <c r="G42" s="52">
        <v>49192459</v>
      </c>
      <c r="H42" s="16">
        <f t="shared" si="9"/>
        <v>1.7505028039484231E-2</v>
      </c>
      <c r="I42" s="54">
        <f t="shared" si="1"/>
        <v>-9151683</v>
      </c>
      <c r="J42" s="14">
        <f t="shared" si="10"/>
        <v>1.667778214108601E-2</v>
      </c>
      <c r="K42" s="55">
        <f t="shared" si="11"/>
        <v>-1989178</v>
      </c>
      <c r="L42" s="15">
        <f t="shared" si="12"/>
        <v>-1.813893755496819E-2</v>
      </c>
      <c r="M42" s="51">
        <v>4151258</v>
      </c>
      <c r="N42" s="52">
        <v>5017610</v>
      </c>
      <c r="O42" s="52">
        <v>0</v>
      </c>
      <c r="P42" s="56">
        <v>-17185</v>
      </c>
      <c r="Q42" s="43">
        <f t="shared" si="13"/>
        <v>-1659326</v>
      </c>
      <c r="R42" s="52">
        <v>3648504</v>
      </c>
      <c r="S42" s="57">
        <v>0</v>
      </c>
      <c r="T42" s="58">
        <v>0</v>
      </c>
      <c r="U42" s="51">
        <v>5545467</v>
      </c>
      <c r="V42" s="52">
        <v>7204793</v>
      </c>
      <c r="W42" s="15">
        <f t="shared" si="14"/>
        <v>1.3092497199701516E-2</v>
      </c>
      <c r="X42" s="59">
        <f t="shared" si="5"/>
        <v>1659326</v>
      </c>
      <c r="Y42" s="60">
        <f t="shared" si="6"/>
        <v>0.2992220492881843</v>
      </c>
    </row>
    <row r="43" spans="1:25" x14ac:dyDescent="0.35">
      <c r="A43" s="50" t="s">
        <v>60</v>
      </c>
      <c r="B43" s="51">
        <v>80891807</v>
      </c>
      <c r="C43" s="14">
        <f t="shared" si="7"/>
        <v>2.1432288064560382E-2</v>
      </c>
      <c r="D43" s="52">
        <v>63552719</v>
      </c>
      <c r="E43" s="15">
        <f t="shared" si="8"/>
        <v>2.1765720562735312E-2</v>
      </c>
      <c r="F43" s="53">
        <v>88092674</v>
      </c>
      <c r="G43" s="52">
        <v>62188872</v>
      </c>
      <c r="H43" s="16">
        <f t="shared" si="9"/>
        <v>2.21297729414969E-2</v>
      </c>
      <c r="I43" s="54">
        <f t="shared" si="1"/>
        <v>-7200867</v>
      </c>
      <c r="J43" s="14">
        <f t="shared" si="10"/>
        <v>1.3122667279115284E-2</v>
      </c>
      <c r="K43" s="55">
        <f t="shared" si="11"/>
        <v>1363847</v>
      </c>
      <c r="L43" s="15">
        <f t="shared" si="12"/>
        <v>1.2436662564904047E-2</v>
      </c>
      <c r="M43" s="51">
        <v>7163328</v>
      </c>
      <c r="N43" s="52">
        <v>101300</v>
      </c>
      <c r="O43" s="52">
        <v>0</v>
      </c>
      <c r="P43" s="56">
        <v>-63761</v>
      </c>
      <c r="Q43" s="43">
        <f t="shared" si="13"/>
        <v>-881951</v>
      </c>
      <c r="R43" s="52">
        <v>-481896</v>
      </c>
      <c r="S43" s="57">
        <v>0</v>
      </c>
      <c r="T43" s="58">
        <v>0</v>
      </c>
      <c r="U43" s="51">
        <v>7163328</v>
      </c>
      <c r="V43" s="52">
        <v>8045279</v>
      </c>
      <c r="W43" s="15">
        <f t="shared" si="14"/>
        <v>1.461982221811472E-2</v>
      </c>
      <c r="X43" s="59">
        <f t="shared" si="5"/>
        <v>881951</v>
      </c>
      <c r="Y43" s="60">
        <f t="shared" si="6"/>
        <v>0.12312028710677492</v>
      </c>
    </row>
    <row r="44" spans="1:25" x14ac:dyDescent="0.35">
      <c r="A44" s="50" t="s">
        <v>61</v>
      </c>
      <c r="B44" s="51">
        <v>18562687</v>
      </c>
      <c r="C44" s="14">
        <f t="shared" si="7"/>
        <v>4.9181847926362951E-3</v>
      </c>
      <c r="D44" s="52">
        <v>12610874</v>
      </c>
      <c r="E44" s="15">
        <f t="shared" si="8"/>
        <v>4.3190089087433705E-3</v>
      </c>
      <c r="F44" s="53">
        <v>19012961</v>
      </c>
      <c r="G44" s="52">
        <v>13007320</v>
      </c>
      <c r="H44" s="16">
        <f t="shared" si="9"/>
        <v>4.6286261339069067E-3</v>
      </c>
      <c r="I44" s="54">
        <f t="shared" si="1"/>
        <v>-450274</v>
      </c>
      <c r="J44" s="14">
        <f t="shared" si="10"/>
        <v>8.205672853611038E-4</v>
      </c>
      <c r="K44" s="55">
        <f t="shared" si="11"/>
        <v>-396446</v>
      </c>
      <c r="L44" s="15">
        <f t="shared" si="12"/>
        <v>-3.6151160116977563E-3</v>
      </c>
      <c r="M44" s="51">
        <v>490773</v>
      </c>
      <c r="N44" s="52">
        <v>-40499</v>
      </c>
      <c r="O44" s="52">
        <v>0</v>
      </c>
      <c r="P44" s="56">
        <v>0</v>
      </c>
      <c r="Q44" s="43">
        <f t="shared" si="13"/>
        <v>349513</v>
      </c>
      <c r="R44" s="52">
        <v>46933</v>
      </c>
      <c r="S44" s="57">
        <v>0</v>
      </c>
      <c r="T44" s="58">
        <v>0</v>
      </c>
      <c r="U44" s="51">
        <v>479131</v>
      </c>
      <c r="V44" s="52">
        <v>129618</v>
      </c>
      <c r="W44" s="15">
        <f t="shared" si="14"/>
        <v>2.3554088258065305E-4</v>
      </c>
      <c r="X44" s="59">
        <f t="shared" si="5"/>
        <v>-349513</v>
      </c>
      <c r="Y44" s="60">
        <f t="shared" si="6"/>
        <v>-0.72947273292690307</v>
      </c>
    </row>
    <row r="45" spans="1:25" x14ac:dyDescent="0.35">
      <c r="A45" s="50" t="s">
        <v>62</v>
      </c>
      <c r="B45" s="51">
        <v>109068246</v>
      </c>
      <c r="C45" s="14">
        <f t="shared" si="7"/>
        <v>2.8897636901204785E-2</v>
      </c>
      <c r="D45" s="52">
        <v>77758990</v>
      </c>
      <c r="E45" s="15">
        <f t="shared" si="8"/>
        <v>2.6631125689217629E-2</v>
      </c>
      <c r="F45" s="53">
        <v>125294952</v>
      </c>
      <c r="G45" s="52">
        <v>82825435</v>
      </c>
      <c r="H45" s="16">
        <f t="shared" si="9"/>
        <v>2.9473248370395114E-2</v>
      </c>
      <c r="I45" s="54">
        <f t="shared" si="1"/>
        <v>-16226706</v>
      </c>
      <c r="J45" s="14">
        <f t="shared" si="10"/>
        <v>2.9571114682999097E-2</v>
      </c>
      <c r="K45" s="55">
        <f t="shared" si="11"/>
        <v>-5066445</v>
      </c>
      <c r="L45" s="15">
        <f t="shared" si="12"/>
        <v>-4.6199952684315239E-2</v>
      </c>
      <c r="M45" s="51">
        <v>12474888</v>
      </c>
      <c r="N45" s="52">
        <v>4098664</v>
      </c>
      <c r="O45" s="52">
        <v>0</v>
      </c>
      <c r="P45" s="56">
        <v>-346846</v>
      </c>
      <c r="Q45" s="43">
        <f t="shared" si="13"/>
        <v>4336350</v>
      </c>
      <c r="R45" s="52">
        <v>1128788</v>
      </c>
      <c r="S45" s="57">
        <v>0</v>
      </c>
      <c r="T45" s="58">
        <v>-398693</v>
      </c>
      <c r="U45" s="51">
        <v>12627862</v>
      </c>
      <c r="V45" s="52">
        <v>8291512</v>
      </c>
      <c r="W45" s="15">
        <f t="shared" si="14"/>
        <v>1.5067275026678978E-2</v>
      </c>
      <c r="X45" s="59">
        <f t="shared" si="5"/>
        <v>-4336350</v>
      </c>
      <c r="Y45" s="60">
        <f t="shared" si="6"/>
        <v>-0.34339542196454154</v>
      </c>
    </row>
    <row r="46" spans="1:25" x14ac:dyDescent="0.35">
      <c r="A46" s="50" t="s">
        <v>63</v>
      </c>
      <c r="B46" s="51">
        <v>4608028</v>
      </c>
      <c r="C46" s="14">
        <f t="shared" si="7"/>
        <v>1.2208972350631264E-3</v>
      </c>
      <c r="D46" s="52">
        <v>3874037</v>
      </c>
      <c r="E46" s="15">
        <f t="shared" si="8"/>
        <v>1.3267914908832998E-3</v>
      </c>
      <c r="F46" s="53">
        <v>5444905</v>
      </c>
      <c r="G46" s="52">
        <v>3921566</v>
      </c>
      <c r="H46" s="16">
        <f t="shared" si="9"/>
        <v>1.3954806119508686E-3</v>
      </c>
      <c r="I46" s="54">
        <f t="shared" si="1"/>
        <v>-836877</v>
      </c>
      <c r="J46" s="14">
        <f t="shared" si="10"/>
        <v>1.5251022445691832E-3</v>
      </c>
      <c r="K46" s="55">
        <f t="shared" si="11"/>
        <v>-47529</v>
      </c>
      <c r="L46" s="15">
        <f t="shared" si="12"/>
        <v>-4.3340795195305959E-4</v>
      </c>
      <c r="M46" s="51">
        <v>797294</v>
      </c>
      <c r="N46" s="52">
        <v>39583</v>
      </c>
      <c r="O46" s="52">
        <v>0</v>
      </c>
      <c r="P46" s="56">
        <v>0</v>
      </c>
      <c r="Q46" s="43">
        <f t="shared" si="13"/>
        <v>98064</v>
      </c>
      <c r="R46" s="52">
        <v>-50535</v>
      </c>
      <c r="S46" s="57">
        <v>0</v>
      </c>
      <c r="T46" s="58">
        <v>0</v>
      </c>
      <c r="U46" s="51">
        <v>797294</v>
      </c>
      <c r="V46" s="52">
        <v>699230</v>
      </c>
      <c r="W46" s="15">
        <f t="shared" si="14"/>
        <v>1.2706356472624947E-3</v>
      </c>
      <c r="X46" s="59">
        <f t="shared" si="5"/>
        <v>-98064</v>
      </c>
      <c r="Y46" s="60">
        <f t="shared" si="6"/>
        <v>-0.12299603408529347</v>
      </c>
    </row>
    <row r="47" spans="1:25" ht="14.5" thickBot="1" x14ac:dyDescent="0.4">
      <c r="A47" s="63" t="s">
        <v>64</v>
      </c>
      <c r="B47" s="64">
        <v>19630926</v>
      </c>
      <c r="C47" s="17">
        <f t="shared" si="7"/>
        <v>5.2012147658670564E-3</v>
      </c>
      <c r="D47" s="65">
        <v>15316411</v>
      </c>
      <c r="E47" s="18">
        <f t="shared" si="8"/>
        <v>5.2456091115473018E-3</v>
      </c>
      <c r="F47" s="66">
        <v>23338555</v>
      </c>
      <c r="G47" s="65">
        <v>14478457</v>
      </c>
      <c r="H47" s="19">
        <f t="shared" si="9"/>
        <v>5.1521269907134895E-3</v>
      </c>
      <c r="I47" s="67">
        <f t="shared" si="1"/>
        <v>-3707629</v>
      </c>
      <c r="J47" s="17">
        <f t="shared" si="10"/>
        <v>6.7566838495140827E-3</v>
      </c>
      <c r="K47" s="68">
        <f t="shared" si="11"/>
        <v>837954</v>
      </c>
      <c r="L47" s="18">
        <f t="shared" si="12"/>
        <v>7.641143869445477E-3</v>
      </c>
      <c r="M47" s="64">
        <v>4237017</v>
      </c>
      <c r="N47" s="65">
        <v>-529388</v>
      </c>
      <c r="O47" s="65">
        <v>0</v>
      </c>
      <c r="P47" s="69">
        <v>0</v>
      </c>
      <c r="Q47" s="43">
        <f t="shared" si="13"/>
        <v>-153029</v>
      </c>
      <c r="R47" s="65">
        <v>-684925</v>
      </c>
      <c r="S47" s="70">
        <v>0</v>
      </c>
      <c r="T47" s="71">
        <v>0</v>
      </c>
      <c r="U47" s="64">
        <v>4237017</v>
      </c>
      <c r="V47" s="65">
        <v>4390046</v>
      </c>
      <c r="W47" s="18">
        <f t="shared" si="14"/>
        <v>7.9775595164997583E-3</v>
      </c>
      <c r="X47" s="72">
        <f t="shared" si="5"/>
        <v>153029</v>
      </c>
      <c r="Y47" s="73">
        <f t="shared" si="6"/>
        <v>3.6117155064518291E-2</v>
      </c>
    </row>
  </sheetData>
  <mergeCells count="11">
    <mergeCell ref="A1:Y1"/>
    <mergeCell ref="B2:E2"/>
    <mergeCell ref="F2:H2"/>
    <mergeCell ref="I2:L2"/>
    <mergeCell ref="M2:P2"/>
    <mergeCell ref="Q2:T2"/>
    <mergeCell ref="V2:V3"/>
    <mergeCell ref="W2:W3"/>
    <mergeCell ref="X2:Y2"/>
    <mergeCell ref="A2:A3"/>
    <mergeCell ref="U2:U3"/>
  </mergeCells>
  <printOptions horizontalCentered="1"/>
  <pageMargins left="0" right="0" top="0" bottom="0" header="0.31496062992125984" footer="0.31496062992125984"/>
  <pageSetup paperSize="9" scale="48" orientation="landscape" r:id="rId1"/>
  <headerFooter>
    <oddFooter>&amp;C&amp;P&amp;R&amp;"Times New Roman,Italic"&amp;7Informācijas avots: Valsts kasē iesniegtie pašvaldību mēneša pārskati uz 30.09.2024.
           https://www.fm.gov.lv/lv/pasvaldibu-finansu-raditaju-analize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pamat</vt:lpstr>
      <vt:lpstr>pamat!Print_Area</vt:lpstr>
      <vt:lpstr>pamat!Print_Titles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Madara Garanča-Čulkstena</dc:creator>
  <cp:lastModifiedBy>Renāte Mākulēna</cp:lastModifiedBy>
  <dcterms:created xsi:type="dcterms:W3CDTF">2024-04-15T08:02:19Z</dcterms:created>
  <dcterms:modified xsi:type="dcterms:W3CDTF">2024-10-15T07:40:50Z</dcterms:modified>
</cp:coreProperties>
</file>