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u bāzes\2024\10_Oktobris_2024\Mājas lapai\"/>
    </mc:Choice>
  </mc:AlternateContent>
  <xr:revisionPtr revIDLastSave="0" documentId="13_ncr:1_{34F95B2E-2245-4DC6-A8CB-96A632509647}" xr6:coauthVersionLast="47" xr6:coauthVersionMax="47" xr10:uidLastSave="{00000000-0000-0000-0000-000000000000}"/>
  <bookViews>
    <workbookView xWindow="-110" yWindow="-110" windowWidth="19420" windowHeight="10300" xr2:uid="{A4C36056-E011-40D5-8F7F-9D7A5AA47930}"/>
  </bookViews>
  <sheets>
    <sheet name="pamat" sheetId="1" r:id="rId1"/>
  </sheets>
  <definedNames>
    <definedName name="_xlnm._FilterDatabase" localSheetId="0" hidden="1">pamat!$A$4:$B$47</definedName>
    <definedName name="_xlnm.Print_Area" localSheetId="0">pamat!$A$1:$W$47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" i="1" l="1"/>
  <c r="X47" i="1"/>
  <c r="Q47" i="1"/>
  <c r="K47" i="1"/>
  <c r="I47" i="1"/>
  <c r="Y46" i="1"/>
  <c r="X46" i="1"/>
  <c r="Q46" i="1"/>
  <c r="K46" i="1"/>
  <c r="I46" i="1"/>
  <c r="Y45" i="1"/>
  <c r="X45" i="1"/>
  <c r="Q45" i="1"/>
  <c r="K45" i="1"/>
  <c r="I45" i="1"/>
  <c r="Y44" i="1"/>
  <c r="X44" i="1"/>
  <c r="Q44" i="1"/>
  <c r="K44" i="1"/>
  <c r="I44" i="1"/>
  <c r="Y43" i="1"/>
  <c r="X43" i="1"/>
  <c r="Q43" i="1"/>
  <c r="K43" i="1"/>
  <c r="I43" i="1"/>
  <c r="Y42" i="1"/>
  <c r="X42" i="1"/>
  <c r="Q42" i="1"/>
  <c r="K42" i="1"/>
  <c r="I42" i="1"/>
  <c r="Y41" i="1"/>
  <c r="X41" i="1"/>
  <c r="Q41" i="1"/>
  <c r="K41" i="1"/>
  <c r="I41" i="1"/>
  <c r="Y40" i="1"/>
  <c r="X40" i="1"/>
  <c r="Q40" i="1"/>
  <c r="K40" i="1"/>
  <c r="I40" i="1"/>
  <c r="Y39" i="1"/>
  <c r="X39" i="1"/>
  <c r="Q39" i="1"/>
  <c r="K39" i="1"/>
  <c r="I39" i="1"/>
  <c r="Y38" i="1"/>
  <c r="X38" i="1"/>
  <c r="Q38" i="1"/>
  <c r="K38" i="1"/>
  <c r="I38" i="1"/>
  <c r="Y37" i="1"/>
  <c r="X37" i="1"/>
  <c r="Q37" i="1"/>
  <c r="K37" i="1"/>
  <c r="I37" i="1"/>
  <c r="H37" i="1"/>
  <c r="Y36" i="1"/>
  <c r="X36" i="1"/>
  <c r="Q36" i="1"/>
  <c r="K36" i="1"/>
  <c r="I36" i="1"/>
  <c r="Y35" i="1"/>
  <c r="X35" i="1"/>
  <c r="Q35" i="1"/>
  <c r="K35" i="1"/>
  <c r="I35" i="1"/>
  <c r="Y34" i="1"/>
  <c r="X34" i="1"/>
  <c r="Q34" i="1"/>
  <c r="K34" i="1"/>
  <c r="I34" i="1"/>
  <c r="Y33" i="1"/>
  <c r="X33" i="1"/>
  <c r="Q33" i="1"/>
  <c r="K33" i="1"/>
  <c r="I33" i="1"/>
  <c r="Y32" i="1"/>
  <c r="X32" i="1"/>
  <c r="Q32" i="1"/>
  <c r="K32" i="1"/>
  <c r="I32" i="1"/>
  <c r="H32" i="1"/>
  <c r="Y31" i="1"/>
  <c r="X31" i="1"/>
  <c r="Q31" i="1"/>
  <c r="K31" i="1"/>
  <c r="I31" i="1"/>
  <c r="Y30" i="1"/>
  <c r="X30" i="1"/>
  <c r="Q30" i="1"/>
  <c r="K30" i="1"/>
  <c r="I30" i="1"/>
  <c r="Y29" i="1"/>
  <c r="X29" i="1"/>
  <c r="Q29" i="1"/>
  <c r="K29" i="1"/>
  <c r="I29" i="1"/>
  <c r="Y28" i="1"/>
  <c r="X28" i="1"/>
  <c r="Q28" i="1"/>
  <c r="K28" i="1"/>
  <c r="I28" i="1"/>
  <c r="Y27" i="1"/>
  <c r="X27" i="1"/>
  <c r="Q27" i="1"/>
  <c r="K27" i="1"/>
  <c r="I27" i="1"/>
  <c r="Y26" i="1"/>
  <c r="X26" i="1"/>
  <c r="Q26" i="1"/>
  <c r="K26" i="1"/>
  <c r="I26" i="1"/>
  <c r="Y25" i="1"/>
  <c r="X25" i="1"/>
  <c r="Q25" i="1"/>
  <c r="K25" i="1"/>
  <c r="I25" i="1"/>
  <c r="Y24" i="1"/>
  <c r="X24" i="1"/>
  <c r="Q24" i="1"/>
  <c r="K24" i="1"/>
  <c r="I24" i="1"/>
  <c r="Y23" i="1"/>
  <c r="X23" i="1"/>
  <c r="Q23" i="1"/>
  <c r="K23" i="1"/>
  <c r="I23" i="1"/>
  <c r="Y22" i="1"/>
  <c r="X22" i="1"/>
  <c r="Q22" i="1"/>
  <c r="K22" i="1"/>
  <c r="I22" i="1"/>
  <c r="Y21" i="1"/>
  <c r="X21" i="1"/>
  <c r="Q21" i="1"/>
  <c r="K21" i="1"/>
  <c r="I21" i="1"/>
  <c r="Y20" i="1"/>
  <c r="X20" i="1"/>
  <c r="Q20" i="1"/>
  <c r="K20" i="1"/>
  <c r="I20" i="1"/>
  <c r="Y19" i="1"/>
  <c r="X19" i="1"/>
  <c r="Q19" i="1"/>
  <c r="K19" i="1"/>
  <c r="I19" i="1"/>
  <c r="Y18" i="1"/>
  <c r="X18" i="1"/>
  <c r="Q18" i="1"/>
  <c r="K18" i="1"/>
  <c r="I18" i="1"/>
  <c r="Y17" i="1"/>
  <c r="X17" i="1"/>
  <c r="Q17" i="1"/>
  <c r="K17" i="1"/>
  <c r="I17" i="1"/>
  <c r="H17" i="1"/>
  <c r="Y16" i="1"/>
  <c r="X16" i="1"/>
  <c r="Q16" i="1"/>
  <c r="K16" i="1"/>
  <c r="I16" i="1"/>
  <c r="Y15" i="1"/>
  <c r="X15" i="1"/>
  <c r="Q15" i="1"/>
  <c r="K15" i="1"/>
  <c r="I15" i="1"/>
  <c r="Y14" i="1"/>
  <c r="X14" i="1"/>
  <c r="Q14" i="1"/>
  <c r="K14" i="1"/>
  <c r="I14" i="1"/>
  <c r="Y13" i="1"/>
  <c r="X13" i="1"/>
  <c r="Q13" i="1"/>
  <c r="K13" i="1"/>
  <c r="I13" i="1"/>
  <c r="Y12" i="1"/>
  <c r="X12" i="1"/>
  <c r="Q12" i="1"/>
  <c r="K12" i="1"/>
  <c r="I12" i="1"/>
  <c r="Y11" i="1"/>
  <c r="X11" i="1"/>
  <c r="Q11" i="1"/>
  <c r="K11" i="1"/>
  <c r="I11" i="1"/>
  <c r="Y10" i="1"/>
  <c r="X10" i="1"/>
  <c r="Q10" i="1"/>
  <c r="K10" i="1"/>
  <c r="I10" i="1"/>
  <c r="Y9" i="1"/>
  <c r="X9" i="1"/>
  <c r="Q9" i="1"/>
  <c r="K9" i="1"/>
  <c r="I9" i="1"/>
  <c r="Y8" i="1"/>
  <c r="X8" i="1"/>
  <c r="Q8" i="1"/>
  <c r="K8" i="1"/>
  <c r="I8" i="1"/>
  <c r="Y7" i="1"/>
  <c r="X7" i="1"/>
  <c r="Q7" i="1"/>
  <c r="K7" i="1"/>
  <c r="I7" i="1"/>
  <c r="Y6" i="1"/>
  <c r="X6" i="1"/>
  <c r="Q6" i="1"/>
  <c r="K6" i="1"/>
  <c r="I6" i="1"/>
  <c r="Y5" i="1"/>
  <c r="X5" i="1"/>
  <c r="Q5" i="1"/>
  <c r="K5" i="1"/>
  <c r="I5" i="1"/>
  <c r="V4" i="1"/>
  <c r="W43" i="1" s="1"/>
  <c r="U4" i="1"/>
  <c r="T4" i="1"/>
  <c r="S4" i="1"/>
  <c r="R4" i="1"/>
  <c r="P4" i="1"/>
  <c r="O4" i="1"/>
  <c r="N4" i="1"/>
  <c r="M4" i="1"/>
  <c r="G4" i="1"/>
  <c r="H41" i="1" s="1"/>
  <c r="F4" i="1"/>
  <c r="D4" i="1"/>
  <c r="E46" i="1" s="1"/>
  <c r="B4" i="1"/>
  <c r="C43" i="1" s="1"/>
  <c r="E5" i="1" l="1"/>
  <c r="E6" i="1"/>
  <c r="W8" i="1"/>
  <c r="E11" i="1"/>
  <c r="H16" i="1"/>
  <c r="W19" i="1"/>
  <c r="E21" i="1"/>
  <c r="E22" i="1"/>
  <c r="W24" i="1"/>
  <c r="E27" i="1"/>
  <c r="L33" i="1"/>
  <c r="W34" i="1"/>
  <c r="H5" i="1"/>
  <c r="H6" i="1"/>
  <c r="E10" i="1"/>
  <c r="L17" i="1"/>
  <c r="W18" i="1"/>
  <c r="H21" i="1"/>
  <c r="H22" i="1"/>
  <c r="E26" i="1"/>
  <c r="H40" i="1"/>
  <c r="E43" i="1"/>
  <c r="H9" i="1"/>
  <c r="H25" i="1"/>
  <c r="L26" i="1"/>
  <c r="E30" i="1"/>
  <c r="L31" i="1"/>
  <c r="W32" i="1"/>
  <c r="E35" i="1"/>
  <c r="H8" i="1"/>
  <c r="W11" i="1"/>
  <c r="E13" i="1"/>
  <c r="E14" i="1"/>
  <c r="W16" i="1"/>
  <c r="E19" i="1"/>
  <c r="H24" i="1"/>
  <c r="W27" i="1"/>
  <c r="E29" i="1"/>
  <c r="H30" i="1"/>
  <c r="E34" i="1"/>
  <c r="E42" i="1"/>
  <c r="H46" i="1"/>
  <c r="W10" i="1"/>
  <c r="H13" i="1"/>
  <c r="H14" i="1"/>
  <c r="E18" i="1"/>
  <c r="W26" i="1"/>
  <c r="H29" i="1"/>
  <c r="E38" i="1"/>
  <c r="L39" i="1"/>
  <c r="E45" i="1"/>
  <c r="K4" i="1"/>
  <c r="L45" i="1" s="1"/>
  <c r="Q4" i="1"/>
  <c r="H33" i="1"/>
  <c r="E37" i="1"/>
  <c r="H38" i="1"/>
  <c r="H45" i="1"/>
  <c r="L46" i="1"/>
  <c r="C24" i="1"/>
  <c r="C32" i="1"/>
  <c r="C40" i="1"/>
  <c r="W40" i="1"/>
  <c r="L42" i="1"/>
  <c r="C5" i="1"/>
  <c r="W5" i="1"/>
  <c r="E8" i="1"/>
  <c r="H11" i="1"/>
  <c r="C13" i="1"/>
  <c r="W13" i="1"/>
  <c r="E16" i="1"/>
  <c r="H19" i="1"/>
  <c r="C21" i="1"/>
  <c r="W21" i="1"/>
  <c r="E24" i="1"/>
  <c r="H27" i="1"/>
  <c r="C29" i="1"/>
  <c r="W29" i="1"/>
  <c r="E32" i="1"/>
  <c r="H35" i="1"/>
  <c r="C37" i="1"/>
  <c r="W37" i="1"/>
  <c r="E40" i="1"/>
  <c r="H43" i="1"/>
  <c r="C45" i="1"/>
  <c r="W45" i="1"/>
  <c r="L36" i="1"/>
  <c r="C42" i="1"/>
  <c r="W42" i="1"/>
  <c r="L44" i="1"/>
  <c r="W31" i="1"/>
  <c r="C39" i="1"/>
  <c r="C47" i="1"/>
  <c r="W47" i="1"/>
  <c r="L12" i="1"/>
  <c r="L20" i="1"/>
  <c r="C26" i="1"/>
  <c r="C34" i="1"/>
  <c r="W7" i="1"/>
  <c r="W15" i="1"/>
  <c r="W39" i="1"/>
  <c r="E7" i="1"/>
  <c r="H10" i="1"/>
  <c r="C12" i="1"/>
  <c r="W12" i="1"/>
  <c r="E15" i="1"/>
  <c r="H18" i="1"/>
  <c r="C20" i="1"/>
  <c r="W20" i="1"/>
  <c r="E23" i="1"/>
  <c r="H26" i="1"/>
  <c r="C28" i="1"/>
  <c r="W28" i="1"/>
  <c r="E31" i="1"/>
  <c r="H34" i="1"/>
  <c r="C36" i="1"/>
  <c r="W36" i="1"/>
  <c r="E39" i="1"/>
  <c r="H42" i="1"/>
  <c r="C44" i="1"/>
  <c r="W44" i="1"/>
  <c r="E47" i="1"/>
  <c r="C8" i="1"/>
  <c r="C16" i="1"/>
  <c r="C18" i="1"/>
  <c r="C7" i="1"/>
  <c r="C23" i="1"/>
  <c r="C31" i="1"/>
  <c r="H7" i="1"/>
  <c r="C9" i="1"/>
  <c r="W9" i="1"/>
  <c r="E12" i="1"/>
  <c r="H15" i="1"/>
  <c r="C17" i="1"/>
  <c r="W17" i="1"/>
  <c r="L19" i="1"/>
  <c r="E20" i="1"/>
  <c r="H23" i="1"/>
  <c r="C25" i="1"/>
  <c r="W25" i="1"/>
  <c r="L27" i="1"/>
  <c r="E28" i="1"/>
  <c r="H31" i="1"/>
  <c r="C33" i="1"/>
  <c r="W33" i="1"/>
  <c r="L35" i="1"/>
  <c r="E36" i="1"/>
  <c r="H39" i="1"/>
  <c r="C41" i="1"/>
  <c r="W41" i="1"/>
  <c r="L43" i="1"/>
  <c r="E44" i="1"/>
  <c r="H47" i="1"/>
  <c r="C11" i="1"/>
  <c r="C19" i="1"/>
  <c r="C10" i="1"/>
  <c r="L28" i="1"/>
  <c r="C15" i="1"/>
  <c r="W23" i="1"/>
  <c r="X4" i="1"/>
  <c r="I4" i="1"/>
  <c r="J28" i="1" s="1"/>
  <c r="Y4" i="1"/>
  <c r="C6" i="1"/>
  <c r="W6" i="1"/>
  <c r="E9" i="1"/>
  <c r="H12" i="1"/>
  <c r="C14" i="1"/>
  <c r="W14" i="1"/>
  <c r="E17" i="1"/>
  <c r="H20" i="1"/>
  <c r="C22" i="1"/>
  <c r="W22" i="1"/>
  <c r="E25" i="1"/>
  <c r="H28" i="1"/>
  <c r="C30" i="1"/>
  <c r="W30" i="1"/>
  <c r="E33" i="1"/>
  <c r="H36" i="1"/>
  <c r="C38" i="1"/>
  <c r="W38" i="1"/>
  <c r="E41" i="1"/>
  <c r="H44" i="1"/>
  <c r="C46" i="1"/>
  <c r="W46" i="1"/>
  <c r="C27" i="1"/>
  <c r="L29" i="1"/>
  <c r="C35" i="1"/>
  <c r="W35" i="1"/>
  <c r="L37" i="1"/>
  <c r="L16" i="1" l="1"/>
  <c r="J42" i="1"/>
  <c r="L7" i="1"/>
  <c r="J11" i="1"/>
  <c r="L14" i="1"/>
  <c r="L32" i="1"/>
  <c r="L23" i="1"/>
  <c r="H4" i="1"/>
  <c r="J43" i="1"/>
  <c r="L9" i="1"/>
  <c r="L47" i="1"/>
  <c r="L22" i="1"/>
  <c r="L18" i="1"/>
  <c r="J27" i="1"/>
  <c r="L30" i="1"/>
  <c r="L40" i="1"/>
  <c r="L10" i="1"/>
  <c r="L41" i="1"/>
  <c r="L13" i="1"/>
  <c r="E4" i="1"/>
  <c r="L34" i="1"/>
  <c r="J33" i="1"/>
  <c r="L24" i="1"/>
  <c r="L15" i="1"/>
  <c r="L38" i="1"/>
  <c r="L21" i="1"/>
  <c r="L11" i="1"/>
  <c r="J32" i="1"/>
  <c r="L8" i="1"/>
  <c r="L25" i="1"/>
  <c r="L6" i="1"/>
  <c r="L5" i="1"/>
  <c r="L4" i="1" s="1"/>
  <c r="J18" i="1"/>
  <c r="J16" i="1"/>
  <c r="J20" i="1"/>
  <c r="J26" i="1"/>
  <c r="J25" i="1"/>
  <c r="J47" i="1"/>
  <c r="J39" i="1"/>
  <c r="J31" i="1"/>
  <c r="J23" i="1"/>
  <c r="J14" i="1"/>
  <c r="J45" i="1"/>
  <c r="J37" i="1"/>
  <c r="J29" i="1"/>
  <c r="J21" i="1"/>
  <c r="J13" i="1"/>
  <c r="J5" i="1"/>
  <c r="J30" i="1"/>
  <c r="J7" i="1"/>
  <c r="J38" i="1"/>
  <c r="J22" i="1"/>
  <c r="J46" i="1"/>
  <c r="J6" i="1"/>
  <c r="J44" i="1"/>
  <c r="J36" i="1"/>
  <c r="J15" i="1"/>
  <c r="W4" i="1"/>
  <c r="J40" i="1"/>
  <c r="J41" i="1"/>
  <c r="J24" i="1"/>
  <c r="C4" i="1"/>
  <c r="J17" i="1"/>
  <c r="J9" i="1"/>
  <c r="J19" i="1"/>
  <c r="J35" i="1"/>
  <c r="J10" i="1"/>
  <c r="J8" i="1"/>
  <c r="J12" i="1"/>
  <c r="J34" i="1"/>
  <c r="J4" i="1" l="1"/>
</calcChain>
</file>

<file path=xl/sharedStrings.xml><?xml version="1.0" encoding="utf-8"?>
<sst xmlns="http://schemas.openxmlformats.org/spreadsheetml/2006/main" count="76" uniqueCount="69">
  <si>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</si>
  <si>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</si>
  <si>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</si>
  <si>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</si>
  <si>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Finansēšana/plāns</t>
  </si>
  <si>
    <t>Finansēšana/ izpilde</t>
  </si>
  <si>
    <t>Naudas līdzekļu atlikums gada sākumā</t>
  </si>
  <si>
    <t xml:space="preserve">% no kopējā atlikuma </t>
  </si>
  <si>
    <t xml:space="preserve">Atlikuma izmaiņas </t>
  </si>
  <si>
    <t>Plāns</t>
  </si>
  <si>
    <t>Izpilde</t>
  </si>
  <si>
    <t xml:space="preserve">% no kopējās  ieņēmumu izpildes </t>
  </si>
  <si>
    <t xml:space="preserve">% no kopējās izdevumu  izpildes </t>
  </si>
  <si>
    <t xml:space="preserve">% no kopējās izpildes </t>
  </si>
  <si>
    <t xml:space="preserve">Naudas līdzekļi un noguldījumi </t>
  </si>
  <si>
    <t xml:space="preserve">Aizņēmumi </t>
  </si>
  <si>
    <t>Aizdevumi</t>
  </si>
  <si>
    <t>Akcijas un cita līdzdalība komersantu pašu kapitālā</t>
  </si>
  <si>
    <t>Naudas līdzekļi un noguldījumi (atlikuma izmaiņas)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</si>
  <si>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</si>
  <si>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</si>
  <si>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</si>
  <si>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</si>
  <si>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</si>
  <si>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</si>
  <si>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</si>
  <si>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</si>
  <si>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</si>
  <si>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</si>
  <si>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</si>
  <si>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</si>
  <si>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</si>
  <si>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</si>
  <si>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</si>
  <si>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</si>
  <si>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</si>
  <si>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</si>
  <si>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</si>
  <si>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</si>
  <si>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</si>
  <si>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</si>
  <si>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</si>
  <si>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</si>
  <si>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</si>
  <si>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</si>
  <si>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</si>
  <si>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</si>
  <si>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</si>
  <si>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</si>
  <si>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</si>
  <si>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</si>
  <si>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</si>
  <si>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</si>
  <si>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</si>
  <si>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</si>
  <si>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</si>
  <si>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</si>
  <si>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</si>
  <si>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</si>
  <si>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</si>
  <si>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</si>
  <si>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</si>
  <si>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</si>
  <si>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</si>
  <si>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</si>
  <si>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 xml:space="preserve">% no kopējā plāna </t>
  </si>
  <si>
    <t xml:space="preserve">% no kopējiem izdevumiem </t>
  </si>
  <si>
    <t>Pašvaldību 2024.gada pamatbudžets (plāns un izpilde uz 31.10.2024.), EUR</t>
  </si>
  <si>
    <t>Naudas līdzekļu atlikums uz 31.10.2024.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</si>
</sst>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3" fontId="3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/>
    </xf>
    <xf numFmtId="164" fontId="4" fillId="0" borderId="15" xfId="2" applyNumberFormat="1" applyFont="1" applyFill="1" applyBorder="1" applyAlignment="1">
      <alignment horizontal="right" vertical="center"/>
    </xf>
    <xf numFmtId="9" fontId="4" fillId="0" borderId="16" xfId="2" applyFont="1" applyFill="1" applyBorder="1" applyAlignment="1">
      <alignment horizontal="right" vertical="center"/>
    </xf>
    <xf numFmtId="9" fontId="4" fillId="0" borderId="18" xfId="2" applyFont="1" applyFill="1" applyBorder="1" applyAlignment="1">
      <alignment horizontal="right" vertical="center"/>
    </xf>
    <xf numFmtId="9" fontId="4" fillId="0" borderId="15" xfId="2" applyFont="1" applyFill="1" applyBorder="1" applyAlignment="1">
      <alignment horizontal="right" vertical="center"/>
    </xf>
    <xf numFmtId="164" fontId="4" fillId="0" borderId="16" xfId="2" applyNumberFormat="1" applyFont="1" applyFill="1" applyBorder="1" applyAlignment="1">
      <alignment horizontal="right" vertical="center"/>
    </xf>
    <xf numFmtId="164" fontId="4" fillId="0" borderId="16" xfId="1" applyNumberFormat="1" applyFont="1" applyFill="1" applyBorder="1" applyAlignment="1">
      <alignment horizontal="right" vertical="center"/>
    </xf>
    <xf numFmtId="164" fontId="6" fillId="0" borderId="22" xfId="2" applyNumberFormat="1" applyFont="1" applyFill="1" applyBorder="1" applyAlignment="1">
      <alignment horizontal="right" vertical="center"/>
    </xf>
    <xf numFmtId="164" fontId="6" fillId="0" borderId="23" xfId="2" applyNumberFormat="1" applyFont="1" applyFill="1" applyBorder="1" applyAlignment="1">
      <alignment horizontal="right" vertical="center"/>
    </xf>
    <xf numFmtId="164" fontId="6" fillId="0" borderId="25" xfId="2" applyNumberFormat="1" applyFont="1" applyFill="1" applyBorder="1" applyAlignment="1">
      <alignment horizontal="right" vertical="center"/>
    </xf>
    <xf numFmtId="164" fontId="6" fillId="0" borderId="28" xfId="2" applyNumberFormat="1" applyFont="1" applyFill="1" applyBorder="1" applyAlignment="1">
      <alignment horizontal="right" vertical="center"/>
    </xf>
    <xf numFmtId="164" fontId="6" fillId="0" borderId="29" xfId="2" applyNumberFormat="1" applyFont="1" applyFill="1" applyBorder="1" applyAlignment="1">
      <alignment horizontal="right" vertical="center"/>
    </xf>
    <xf numFmtId="164" fontId="6" fillId="0" borderId="31" xfId="2" applyNumberFormat="1" applyFont="1" applyFill="1" applyBorder="1" applyAlignment="1">
      <alignment horizontal="right" vertical="center"/>
    </xf>
    <xf numFmtId="164" fontId="6" fillId="0" borderId="34" xfId="2" applyNumberFormat="1" applyFont="1" applyFill="1" applyBorder="1" applyAlignment="1">
      <alignment horizontal="right" vertical="center"/>
    </xf>
    <xf numFmtId="164" fontId="6" fillId="0" borderId="35" xfId="2" applyNumberFormat="1" applyFont="1" applyFill="1" applyBorder="1" applyAlignment="1">
      <alignment horizontal="right" vertical="center"/>
    </xf>
    <xf numFmtId="164" fontId="6" fillId="0" borderId="37" xfId="2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 wrapText="1"/>
    </xf>
    <xf numFmtId="49" fontId="4" fillId="0" borderId="9" xfId="3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49" fontId="4" fillId="0" borderId="11" xfId="3" applyNumberFormat="1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3" fontId="4" fillId="0" borderId="14" xfId="3" applyNumberFormat="1" applyFont="1" applyBorder="1" applyAlignment="1">
      <alignment horizontal="right" vertical="center"/>
    </xf>
    <xf numFmtId="3" fontId="4" fillId="0" borderId="15" xfId="3" applyNumberFormat="1" applyFont="1" applyBorder="1" applyAlignment="1">
      <alignment horizontal="right" vertical="center"/>
    </xf>
    <xf numFmtId="3" fontId="4" fillId="0" borderId="17" xfId="3" applyNumberFormat="1" applyFont="1" applyBorder="1" applyAlignment="1">
      <alignment horizontal="right" vertical="center"/>
    </xf>
    <xf numFmtId="3" fontId="4" fillId="0" borderId="19" xfId="3" applyNumberFormat="1" applyFont="1" applyBorder="1" applyAlignment="1">
      <alignment horizontal="right" vertical="center"/>
    </xf>
    <xf numFmtId="3" fontId="4" fillId="0" borderId="16" xfId="3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9" fontId="4" fillId="0" borderId="16" xfId="0" applyNumberFormat="1" applyFont="1" applyBorder="1" applyAlignment="1">
      <alignment horizontal="right" vertical="center"/>
    </xf>
    <xf numFmtId="0" fontId="6" fillId="0" borderId="20" xfId="4" applyFont="1" applyBorder="1" applyAlignment="1">
      <alignment vertical="center"/>
    </xf>
    <xf numFmtId="3" fontId="6" fillId="0" borderId="21" xfId="5" applyNumberFormat="1" applyFont="1" applyBorder="1" applyAlignment="1">
      <alignment horizontal="right" vertical="center"/>
    </xf>
    <xf numFmtId="3" fontId="6" fillId="0" borderId="22" xfId="5" applyNumberFormat="1" applyFont="1" applyBorder="1" applyAlignment="1">
      <alignment horizontal="right" vertical="center"/>
    </xf>
    <xf numFmtId="3" fontId="6" fillId="0" borderId="24" xfId="5" applyNumberFormat="1" applyFont="1" applyBorder="1" applyAlignment="1">
      <alignment horizontal="right" vertical="center"/>
    </xf>
    <xf numFmtId="3" fontId="6" fillId="0" borderId="21" xfId="3" applyNumberFormat="1" applyFont="1" applyBorder="1" applyAlignment="1">
      <alignment horizontal="right" vertical="center"/>
    </xf>
    <xf numFmtId="3" fontId="6" fillId="0" borderId="22" xfId="3" applyNumberFormat="1" applyFont="1" applyBorder="1" applyAlignment="1">
      <alignment horizontal="right" vertical="center"/>
    </xf>
    <xf numFmtId="3" fontId="6" fillId="0" borderId="23" xfId="5" applyNumberFormat="1" applyFont="1" applyBorder="1" applyAlignment="1">
      <alignment horizontal="right" vertical="center"/>
    </xf>
    <xf numFmtId="3" fontId="6" fillId="0" borderId="25" xfId="5" applyNumberFormat="1" applyFont="1" applyBorder="1" applyAlignment="1">
      <alignment horizontal="right"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9" fontId="6" fillId="0" borderId="23" xfId="0" applyNumberFormat="1" applyFont="1" applyBorder="1" applyAlignment="1">
      <alignment horizontal="right" vertical="center"/>
    </xf>
    <xf numFmtId="0" fontId="6" fillId="0" borderId="26" xfId="4" applyFont="1" applyBorder="1" applyAlignment="1">
      <alignment vertical="center"/>
    </xf>
    <xf numFmtId="3" fontId="6" fillId="0" borderId="27" xfId="5" applyNumberFormat="1" applyFont="1" applyBorder="1" applyAlignment="1">
      <alignment horizontal="right" vertical="center"/>
    </xf>
    <xf numFmtId="3" fontId="6" fillId="0" borderId="28" xfId="5" applyNumberFormat="1" applyFont="1" applyBorder="1" applyAlignment="1">
      <alignment horizontal="right" vertical="center"/>
    </xf>
    <xf numFmtId="3" fontId="6" fillId="0" borderId="30" xfId="5" applyNumberFormat="1" applyFont="1" applyBorder="1" applyAlignment="1">
      <alignment horizontal="right" vertical="center"/>
    </xf>
    <xf numFmtId="3" fontId="6" fillId="0" borderId="27" xfId="3" applyNumberFormat="1" applyFont="1" applyBorder="1" applyAlignment="1">
      <alignment horizontal="right" vertical="center"/>
    </xf>
    <xf numFmtId="3" fontId="6" fillId="0" borderId="28" xfId="3" applyNumberFormat="1" applyFont="1" applyBorder="1" applyAlignment="1">
      <alignment horizontal="right" vertical="center"/>
    </xf>
    <xf numFmtId="3" fontId="6" fillId="0" borderId="29" xfId="5" applyNumberFormat="1" applyFont="1" applyBorder="1" applyAlignment="1">
      <alignment horizontal="right" vertical="center"/>
    </xf>
    <xf numFmtId="3" fontId="6" fillId="0" borderId="31" xfId="5" applyNumberFormat="1" applyFont="1" applyBorder="1" applyAlignment="1">
      <alignment horizontal="right" vertical="center"/>
    </xf>
    <xf numFmtId="3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 applyAlignment="1">
      <alignment horizontal="right" vertical="center"/>
    </xf>
    <xf numFmtId="9" fontId="6" fillId="0" borderId="29" xfId="0" applyNumberFormat="1" applyFont="1" applyBorder="1" applyAlignment="1">
      <alignment horizontal="right" vertical="center"/>
    </xf>
    <xf numFmtId="3" fontId="6" fillId="0" borderId="30" xfId="0" applyNumberFormat="1" applyFont="1" applyBorder="1"/>
    <xf numFmtId="0" fontId="6" fillId="0" borderId="26" xfId="4" applyFont="1" applyBorder="1" applyAlignment="1">
      <alignment horizontal="left" vertical="top"/>
    </xf>
    <xf numFmtId="0" fontId="6" fillId="0" borderId="32" xfId="4" applyFont="1" applyBorder="1" applyAlignment="1">
      <alignment vertical="center"/>
    </xf>
    <xf numFmtId="3" fontId="6" fillId="0" borderId="33" xfId="5" applyNumberFormat="1" applyFont="1" applyBorder="1" applyAlignment="1">
      <alignment horizontal="right" vertical="center"/>
    </xf>
    <xf numFmtId="3" fontId="6" fillId="0" borderId="34" xfId="5" applyNumberFormat="1" applyFont="1" applyBorder="1" applyAlignment="1">
      <alignment horizontal="right" vertical="center"/>
    </xf>
    <xf numFmtId="3" fontId="6" fillId="0" borderId="36" xfId="5" applyNumberFormat="1" applyFont="1" applyBorder="1" applyAlignment="1">
      <alignment horizontal="right" vertical="center"/>
    </xf>
    <xf numFmtId="3" fontId="6" fillId="0" borderId="33" xfId="3" applyNumberFormat="1" applyFont="1" applyBorder="1" applyAlignment="1">
      <alignment horizontal="right" vertical="center"/>
    </xf>
    <xf numFmtId="3" fontId="6" fillId="0" borderId="34" xfId="3" applyNumberFormat="1" applyFont="1" applyBorder="1" applyAlignment="1">
      <alignment horizontal="right" vertical="center"/>
    </xf>
    <xf numFmtId="3" fontId="6" fillId="0" borderId="35" xfId="5" applyNumberFormat="1" applyFont="1" applyBorder="1" applyAlignment="1">
      <alignment horizontal="right" vertical="center"/>
    </xf>
    <xf numFmtId="3" fontId="6" fillId="0" borderId="37" xfId="5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9" fontId="6" fillId="0" borderId="35" xfId="0" applyNumberFormat="1" applyFont="1" applyBorder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/>
    </xf>
    <xf numFmtId="49" fontId="4" fillId="0" borderId="3" xfId="3" applyNumberFormat="1" applyFont="1" applyBorder="1" applyAlignment="1">
      <alignment horizontal="center" vertical="center"/>
    </xf>
    <xf numFmtId="49" fontId="4" fillId="0" borderId="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10" xfId="5" xr:uid="{31E8A00F-B60B-41CA-8811-54C42A68D465}"/>
    <cellStyle name="Normal 2" xfId="3" xr:uid="{04790C72-F55E-41A0-BE78-9D4945027EFA}"/>
    <cellStyle name="Normal 3" xfId="4" xr:uid="{4F980A6E-8D75-4551-80A0-99980A8423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3639-B114-487E-BBF5-CE6A52AAA835}">
  <sheetPr>
    <pageSetUpPr fitToPage="1"/>
  </sheetPr>
  <dimension ref="A1:Y47"/>
  <sheetViews>
    <sheetView tabSelected="1" topLeftCell="Q1" zoomScaleNormal="100" workbookViewId="0">
      <selection activeCell="AA6" sqref="AA6"/>
    </sheetView>
  </sheetViews>
  <sheetFormatPr defaultColWidth="9" defaultRowHeight="14" x14ac:dyDescent="0.35"/>
  <cols>
    <col min="1" max="1" width="20.83203125" style="2" customWidth="1"/>
    <col min="2" max="2" width="12.75" style="2" customWidth="1"/>
    <col min="3" max="3" width="14.08203125" style="2" hidden="1" customWidth="1"/>
    <col min="4" max="4" width="12.33203125" style="2" bestFit="1" customWidth="1"/>
    <col min="5" max="5" width="13.33203125" style="2" customWidth="1"/>
    <col min="6" max="6" width="12.08203125" style="2" customWidth="1"/>
    <col min="7" max="7" width="12.33203125" style="2" bestFit="1" customWidth="1"/>
    <col min="8" max="9" width="12.75" style="2" customWidth="1"/>
    <col min="10" max="10" width="9.58203125" style="2" customWidth="1"/>
    <col min="11" max="14" width="12.75" style="2" customWidth="1"/>
    <col min="15" max="18" width="12" style="2" customWidth="1"/>
    <col min="19" max="19" width="12.83203125" style="2" customWidth="1"/>
    <col min="20" max="20" width="13.58203125" style="2" customWidth="1"/>
    <col min="21" max="21" width="11.25" style="2" customWidth="1"/>
    <col min="22" max="22" width="12.08203125" style="2" customWidth="1"/>
    <col min="23" max="23" width="9" style="2"/>
    <col min="24" max="24" width="11.5" style="2" customWidth="1"/>
    <col min="25" max="25" width="14.5" style="2" customWidth="1"/>
    <col min="26" max="16384" width="9" style="2"/>
  </cols>
  <sheetData>
    <row r="1" spans="1:25" s="1" customFormat="1" ht="18.5" thickBot="1" x14ac:dyDescent="0.4">
      <c r="A1" s="75" t="s">
        <v>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30.75" customHeight="1" x14ac:dyDescent="0.35">
      <c r="A2" s="93" t="s">
        <v>0</v>
      </c>
      <c r="B2" s="76" t="s">
        <v>1</v>
      </c>
      <c r="C2" s="77"/>
      <c r="D2" s="77"/>
      <c r="E2" s="78"/>
      <c r="F2" s="79" t="s">
        <v>2</v>
      </c>
      <c r="G2" s="80"/>
      <c r="H2" s="81"/>
      <c r="I2" s="82" t="s">
        <v>3</v>
      </c>
      <c r="J2" s="83"/>
      <c r="K2" s="83"/>
      <c r="L2" s="84"/>
      <c r="M2" s="85" t="s">
        <v>4</v>
      </c>
      <c r="N2" s="86"/>
      <c r="O2" s="86"/>
      <c r="P2" s="87"/>
      <c r="Q2" s="88" t="s">
        <v>5</v>
      </c>
      <c r="R2" s="86"/>
      <c r="S2" s="89"/>
      <c r="T2" s="89"/>
      <c r="U2" s="82" t="s">
        <v>6</v>
      </c>
      <c r="V2" s="83" t="s">
        <v>68</v>
      </c>
      <c r="W2" s="84" t="s">
        <v>7</v>
      </c>
      <c r="X2" s="79" t="s">
        <v>8</v>
      </c>
      <c r="Y2" s="92"/>
    </row>
    <row r="3" spans="1:25" s="3" customFormat="1" ht="81" customHeight="1" thickBot="1" x14ac:dyDescent="0.4">
      <c r="A3" s="94"/>
      <c r="B3" s="20" t="s">
        <v>9</v>
      </c>
      <c r="C3" s="21" t="s">
        <v>66</v>
      </c>
      <c r="D3" s="21" t="s">
        <v>10</v>
      </c>
      <c r="E3" s="22" t="s">
        <v>11</v>
      </c>
      <c r="F3" s="23" t="s">
        <v>9</v>
      </c>
      <c r="G3" s="21" t="s">
        <v>10</v>
      </c>
      <c r="H3" s="24" t="s">
        <v>12</v>
      </c>
      <c r="I3" s="20" t="s">
        <v>9</v>
      </c>
      <c r="J3" s="21" t="s">
        <v>65</v>
      </c>
      <c r="K3" s="21" t="s">
        <v>10</v>
      </c>
      <c r="L3" s="22" t="s">
        <v>13</v>
      </c>
      <c r="M3" s="25" t="s">
        <v>14</v>
      </c>
      <c r="N3" s="26" t="s">
        <v>15</v>
      </c>
      <c r="O3" s="26" t="s">
        <v>16</v>
      </c>
      <c r="P3" s="27" t="s">
        <v>17</v>
      </c>
      <c r="Q3" s="28" t="s">
        <v>18</v>
      </c>
      <c r="R3" s="26" t="s">
        <v>15</v>
      </c>
      <c r="S3" s="26" t="s">
        <v>16</v>
      </c>
      <c r="T3" s="29" t="s">
        <v>17</v>
      </c>
      <c r="U3" s="95"/>
      <c r="V3" s="90"/>
      <c r="W3" s="91"/>
      <c r="X3" s="30" t="s">
        <v>19</v>
      </c>
      <c r="Y3" s="22" t="s">
        <v>20</v>
      </c>
    </row>
    <row r="4" spans="1:25" s="4" customFormat="1" ht="20.25" customHeight="1" thickBot="1" x14ac:dyDescent="0.4">
      <c r="A4" s="31" t="s">
        <v>21</v>
      </c>
      <c r="B4" s="32">
        <f t="shared" ref="B4:H4" si="0">SUM(B5:B47)</f>
        <v>3880705896</v>
      </c>
      <c r="C4" s="5">
        <f t="shared" si="0"/>
        <v>0.99999999999999989</v>
      </c>
      <c r="D4" s="33">
        <f t="shared" si="0"/>
        <v>3284326437</v>
      </c>
      <c r="E4" s="6">
        <f t="shared" si="0"/>
        <v>1</v>
      </c>
      <c r="F4" s="34">
        <f t="shared" si="0"/>
        <v>4413489976</v>
      </c>
      <c r="G4" s="33">
        <f t="shared" si="0"/>
        <v>3168378536</v>
      </c>
      <c r="H4" s="7">
        <f t="shared" si="0"/>
        <v>1</v>
      </c>
      <c r="I4" s="32">
        <f t="shared" ref="I4:I47" si="1">B4-F4</f>
        <v>-532784080</v>
      </c>
      <c r="J4" s="8">
        <f>SUM(J5:J47)</f>
        <v>0.99999999999999978</v>
      </c>
      <c r="K4" s="33">
        <f t="shared" ref="K4" si="2">D4-G4</f>
        <v>115947901</v>
      </c>
      <c r="L4" s="9">
        <f>SUM(L5:L47)</f>
        <v>0.99999999999999989</v>
      </c>
      <c r="M4" s="32">
        <f>SUM(M5:M47)</f>
        <v>476030543</v>
      </c>
      <c r="N4" s="34">
        <f t="shared" ref="N4:P4" si="3">SUM(N5:N47)</f>
        <v>61020159</v>
      </c>
      <c r="O4" s="34">
        <f t="shared" si="3"/>
        <v>7306</v>
      </c>
      <c r="P4" s="35">
        <f t="shared" si="3"/>
        <v>-4273928</v>
      </c>
      <c r="Q4" s="32">
        <f>U4-V4</f>
        <v>-71849658</v>
      </c>
      <c r="R4" s="33">
        <f t="shared" ref="R4:W4" si="4">SUM(R5:R47)</f>
        <v>-40830845</v>
      </c>
      <c r="S4" s="34">
        <f>SUM(S5:S47)</f>
        <v>7306</v>
      </c>
      <c r="T4" s="36">
        <f t="shared" si="4"/>
        <v>-3274704</v>
      </c>
      <c r="U4" s="32">
        <f t="shared" si="4"/>
        <v>503909231</v>
      </c>
      <c r="V4" s="33">
        <f t="shared" si="4"/>
        <v>575758889</v>
      </c>
      <c r="W4" s="10">
        <f t="shared" si="4"/>
        <v>1.0000000000000002</v>
      </c>
      <c r="X4" s="37">
        <f t="shared" ref="X4:X47" si="5">V4-U4</f>
        <v>71849658</v>
      </c>
      <c r="Y4" s="38">
        <f t="shared" ref="Y4:Y47" si="6">V4/U4-1</f>
        <v>0.14258452431485624</v>
      </c>
    </row>
    <row r="5" spans="1:25" x14ac:dyDescent="0.35">
      <c r="A5" s="39" t="s">
        <v>22</v>
      </c>
      <c r="B5" s="40">
        <v>1354369588</v>
      </c>
      <c r="C5" s="11">
        <f>B5/$B$4</f>
        <v>0.34900083239907548</v>
      </c>
      <c r="D5" s="41">
        <v>1146357886</v>
      </c>
      <c r="E5" s="12">
        <f>D5/$D$4</f>
        <v>0.34903896064823475</v>
      </c>
      <c r="F5" s="42">
        <v>1545294056</v>
      </c>
      <c r="G5" s="41">
        <v>1093296197</v>
      </c>
      <c r="H5" s="13">
        <f>G5/$G$4</f>
        <v>0.34506489189270279</v>
      </c>
      <c r="I5" s="43">
        <f t="shared" si="1"/>
        <v>-190924468</v>
      </c>
      <c r="J5" s="11">
        <f>I5/$I$4</f>
        <v>0.35835242674668505</v>
      </c>
      <c r="K5" s="44">
        <f>D5-G5</f>
        <v>53061689</v>
      </c>
      <c r="L5" s="12">
        <f>K5/$K$4</f>
        <v>0.45763389024179058</v>
      </c>
      <c r="M5" s="40">
        <v>155719519</v>
      </c>
      <c r="N5" s="41">
        <v>35204949</v>
      </c>
      <c r="O5" s="41">
        <v>0</v>
      </c>
      <c r="P5" s="45">
        <v>0</v>
      </c>
      <c r="Q5" s="43">
        <f>U5-V5</f>
        <v>-25675747</v>
      </c>
      <c r="R5" s="41">
        <v>-27385942</v>
      </c>
      <c r="S5" s="46">
        <v>0</v>
      </c>
      <c r="T5" s="47">
        <v>0</v>
      </c>
      <c r="U5" s="40">
        <v>155828144</v>
      </c>
      <c r="V5" s="41">
        <v>181503891</v>
      </c>
      <c r="W5" s="12">
        <f>V5/$V$4</f>
        <v>0.31524288112206633</v>
      </c>
      <c r="X5" s="48">
        <f t="shared" si="5"/>
        <v>25675747</v>
      </c>
      <c r="Y5" s="49">
        <f t="shared" si="6"/>
        <v>0.16476963878874162</v>
      </c>
    </row>
    <row r="6" spans="1:25" x14ac:dyDescent="0.35">
      <c r="A6" s="50" t="s">
        <v>23</v>
      </c>
      <c r="B6" s="51">
        <v>144889677</v>
      </c>
      <c r="C6" s="14">
        <f t="shared" ref="C6:C47" si="7">B6/$B$4</f>
        <v>3.7335907662918652E-2</v>
      </c>
      <c r="D6" s="52">
        <v>119874131</v>
      </c>
      <c r="E6" s="15">
        <f t="shared" ref="E6:E47" si="8">D6/$D$4</f>
        <v>3.6498847876247208E-2</v>
      </c>
      <c r="F6" s="53">
        <v>150498886</v>
      </c>
      <c r="G6" s="52">
        <v>103639727</v>
      </c>
      <c r="H6" s="16">
        <f t="shared" ref="H6:H47" si="9">G6/$G$4</f>
        <v>3.2710651780529544E-2</v>
      </c>
      <c r="I6" s="54">
        <f t="shared" si="1"/>
        <v>-5609209</v>
      </c>
      <c r="J6" s="14">
        <f t="shared" ref="J6:J47" si="10">I6/$I$4</f>
        <v>1.0528109248309372E-2</v>
      </c>
      <c r="K6" s="55">
        <f t="shared" ref="K6:K47" si="11">D6-G6</f>
        <v>16234404</v>
      </c>
      <c r="L6" s="15">
        <f t="shared" ref="L6:L47" si="12">K6/$K$4</f>
        <v>0.14001464330087354</v>
      </c>
      <c r="M6" s="51">
        <v>10441651</v>
      </c>
      <c r="N6" s="52">
        <v>-5296328</v>
      </c>
      <c r="O6" s="52">
        <v>0</v>
      </c>
      <c r="P6" s="56">
        <v>463886</v>
      </c>
      <c r="Q6" s="43">
        <f t="shared" ref="Q6:Q47" si="13">U6-V6</f>
        <v>-12156501</v>
      </c>
      <c r="R6" s="52">
        <v>-4541789</v>
      </c>
      <c r="S6" s="57">
        <v>0</v>
      </c>
      <c r="T6" s="58">
        <v>463886</v>
      </c>
      <c r="U6" s="51">
        <v>10478311</v>
      </c>
      <c r="V6" s="52">
        <v>22634812</v>
      </c>
      <c r="W6" s="15">
        <f t="shared" ref="W6:W47" si="14">V6/$V$4</f>
        <v>3.9313004857489918E-2</v>
      </c>
      <c r="X6" s="59">
        <f t="shared" si="5"/>
        <v>12156501</v>
      </c>
      <c r="Y6" s="60">
        <f t="shared" si="6"/>
        <v>1.1601584453830394</v>
      </c>
    </row>
    <row r="7" spans="1:25" x14ac:dyDescent="0.35">
      <c r="A7" s="50" t="s">
        <v>24</v>
      </c>
      <c r="B7" s="51">
        <v>105509063</v>
      </c>
      <c r="C7" s="14">
        <f t="shared" si="7"/>
        <v>2.7188111087921515E-2</v>
      </c>
      <c r="D7" s="52">
        <v>87081150</v>
      </c>
      <c r="E7" s="15">
        <f t="shared" si="8"/>
        <v>2.6514157977409358E-2</v>
      </c>
      <c r="F7" s="53">
        <v>123049989</v>
      </c>
      <c r="G7" s="52">
        <v>94309659</v>
      </c>
      <c r="H7" s="16">
        <f t="shared" si="9"/>
        <v>2.9765906418196996E-2</v>
      </c>
      <c r="I7" s="54">
        <f t="shared" si="1"/>
        <v>-17540926</v>
      </c>
      <c r="J7" s="14">
        <f t="shared" si="10"/>
        <v>3.2923142147941058E-2</v>
      </c>
      <c r="K7" s="55">
        <f t="shared" si="11"/>
        <v>-7228509</v>
      </c>
      <c r="L7" s="15">
        <f t="shared" si="12"/>
        <v>-6.2342732707166469E-2</v>
      </c>
      <c r="M7" s="51">
        <v>11420939</v>
      </c>
      <c r="N7" s="52">
        <v>6509562</v>
      </c>
      <c r="O7" s="52">
        <v>0</v>
      </c>
      <c r="P7" s="56">
        <v>-389575</v>
      </c>
      <c r="Q7" s="43">
        <f t="shared" si="13"/>
        <v>1904341</v>
      </c>
      <c r="R7" s="52">
        <v>5713743</v>
      </c>
      <c r="S7" s="57">
        <v>0</v>
      </c>
      <c r="T7" s="58">
        <v>-389575</v>
      </c>
      <c r="U7" s="51">
        <v>11420939</v>
      </c>
      <c r="V7" s="52">
        <v>9516598</v>
      </c>
      <c r="W7" s="15">
        <f t="shared" si="14"/>
        <v>1.6528790404832117E-2</v>
      </c>
      <c r="X7" s="59">
        <f t="shared" si="5"/>
        <v>-1904341</v>
      </c>
      <c r="Y7" s="60">
        <f t="shared" si="6"/>
        <v>-0.16674119352182859</v>
      </c>
    </row>
    <row r="8" spans="1:25" x14ac:dyDescent="0.35">
      <c r="A8" s="50" t="s">
        <v>25</v>
      </c>
      <c r="B8" s="51">
        <v>114366030</v>
      </c>
      <c r="C8" s="14">
        <f t="shared" si="7"/>
        <v>2.9470419316723197E-2</v>
      </c>
      <c r="D8" s="52">
        <v>95633231</v>
      </c>
      <c r="E8" s="15">
        <f t="shared" si="8"/>
        <v>2.911806509932496E-2</v>
      </c>
      <c r="F8" s="53">
        <v>128982475</v>
      </c>
      <c r="G8" s="52">
        <v>97047361</v>
      </c>
      <c r="H8" s="16">
        <f t="shared" si="9"/>
        <v>3.0629976783809396E-2</v>
      </c>
      <c r="I8" s="54">
        <f t="shared" si="1"/>
        <v>-14616445</v>
      </c>
      <c r="J8" s="14">
        <f t="shared" si="10"/>
        <v>2.7434087369877867E-2</v>
      </c>
      <c r="K8" s="55">
        <f t="shared" si="11"/>
        <v>-1414130</v>
      </c>
      <c r="L8" s="15">
        <f t="shared" si="12"/>
        <v>-1.219625355701782E-2</v>
      </c>
      <c r="M8" s="51">
        <v>13925612</v>
      </c>
      <c r="N8" s="52">
        <v>2303731</v>
      </c>
      <c r="O8" s="52">
        <v>0</v>
      </c>
      <c r="P8" s="56">
        <v>-1612898</v>
      </c>
      <c r="Q8" s="43">
        <f t="shared" si="13"/>
        <v>3876926</v>
      </c>
      <c r="R8" s="52">
        <v>-1039241</v>
      </c>
      <c r="S8" s="57">
        <v>0</v>
      </c>
      <c r="T8" s="58">
        <v>-1423555</v>
      </c>
      <c r="U8" s="51">
        <v>16098528</v>
      </c>
      <c r="V8" s="52">
        <v>12221602</v>
      </c>
      <c r="W8" s="15">
        <f t="shared" si="14"/>
        <v>2.1226944530942361E-2</v>
      </c>
      <c r="X8" s="59">
        <f t="shared" si="5"/>
        <v>-3876926</v>
      </c>
      <c r="Y8" s="60">
        <f t="shared" si="6"/>
        <v>-0.24082487541718101</v>
      </c>
    </row>
    <row r="9" spans="1:25" x14ac:dyDescent="0.35">
      <c r="A9" s="50" t="s">
        <v>26</v>
      </c>
      <c r="B9" s="51">
        <v>123768452</v>
      </c>
      <c r="C9" s="14">
        <f t="shared" si="7"/>
        <v>3.1893283159533714E-2</v>
      </c>
      <c r="D9" s="52">
        <v>106499448</v>
      </c>
      <c r="E9" s="15">
        <f t="shared" si="8"/>
        <v>3.2426572097163313E-2</v>
      </c>
      <c r="F9" s="53">
        <v>140604799</v>
      </c>
      <c r="G9" s="52">
        <v>101125666</v>
      </c>
      <c r="H9" s="16">
        <f t="shared" si="9"/>
        <v>3.1917166730863124E-2</v>
      </c>
      <c r="I9" s="54">
        <f t="shared" si="1"/>
        <v>-16836347</v>
      </c>
      <c r="J9" s="14">
        <f t="shared" si="10"/>
        <v>3.1600694600334156E-2</v>
      </c>
      <c r="K9" s="55">
        <f t="shared" si="11"/>
        <v>5373782</v>
      </c>
      <c r="L9" s="15">
        <f t="shared" si="12"/>
        <v>4.6346522478229249E-2</v>
      </c>
      <c r="M9" s="51">
        <v>19765698</v>
      </c>
      <c r="N9" s="52">
        <v>-2581109</v>
      </c>
      <c r="O9" s="52">
        <v>0</v>
      </c>
      <c r="P9" s="56">
        <v>-348242</v>
      </c>
      <c r="Q9" s="43">
        <f t="shared" si="13"/>
        <v>-793381</v>
      </c>
      <c r="R9" s="52">
        <v>-4262409</v>
      </c>
      <c r="S9" s="57">
        <v>0</v>
      </c>
      <c r="T9" s="58">
        <v>-317992</v>
      </c>
      <c r="U9" s="51">
        <v>19765698</v>
      </c>
      <c r="V9" s="52">
        <v>20559079</v>
      </c>
      <c r="W9" s="15">
        <f t="shared" si="14"/>
        <v>3.570779260691536E-2</v>
      </c>
      <c r="X9" s="59">
        <f t="shared" si="5"/>
        <v>793381</v>
      </c>
      <c r="Y9" s="60">
        <f t="shared" si="6"/>
        <v>4.0139285746448206E-2</v>
      </c>
    </row>
    <row r="10" spans="1:25" x14ac:dyDescent="0.3">
      <c r="A10" s="50" t="s">
        <v>27</v>
      </c>
      <c r="B10" s="51">
        <v>53352056</v>
      </c>
      <c r="C10" s="14">
        <f t="shared" si="7"/>
        <v>1.3748028691118313E-2</v>
      </c>
      <c r="D10" s="52">
        <v>45181338</v>
      </c>
      <c r="E10" s="15">
        <f t="shared" si="8"/>
        <v>1.3756652655169673E-2</v>
      </c>
      <c r="F10" s="61">
        <v>56108310</v>
      </c>
      <c r="G10" s="52">
        <v>44724089</v>
      </c>
      <c r="H10" s="16">
        <f t="shared" si="9"/>
        <v>1.411576568008918E-2</v>
      </c>
      <c r="I10" s="54">
        <f t="shared" si="1"/>
        <v>-2756254</v>
      </c>
      <c r="J10" s="14">
        <f t="shared" si="10"/>
        <v>5.1733039771008175E-3</v>
      </c>
      <c r="K10" s="55">
        <f t="shared" si="11"/>
        <v>457249</v>
      </c>
      <c r="L10" s="15">
        <f t="shared" si="12"/>
        <v>3.9435728983140458E-3</v>
      </c>
      <c r="M10" s="51">
        <v>3070436</v>
      </c>
      <c r="N10" s="52">
        <v>-314182</v>
      </c>
      <c r="O10" s="52">
        <v>0</v>
      </c>
      <c r="P10" s="56">
        <v>0</v>
      </c>
      <c r="Q10" s="43">
        <f t="shared" si="13"/>
        <v>-751612</v>
      </c>
      <c r="R10" s="52">
        <v>294363</v>
      </c>
      <c r="S10" s="57">
        <v>0</v>
      </c>
      <c r="T10" s="58">
        <v>0</v>
      </c>
      <c r="U10" s="51">
        <v>3070435</v>
      </c>
      <c r="V10" s="52">
        <v>3822047</v>
      </c>
      <c r="W10" s="15">
        <f t="shared" si="14"/>
        <v>6.6382770166836282E-3</v>
      </c>
      <c r="X10" s="59">
        <f t="shared" si="5"/>
        <v>751612</v>
      </c>
      <c r="Y10" s="60">
        <f t="shared" si="6"/>
        <v>0.2447900704623287</v>
      </c>
    </row>
    <row r="11" spans="1:25" x14ac:dyDescent="0.35">
      <c r="A11" s="50" t="s">
        <v>28</v>
      </c>
      <c r="B11" s="51">
        <v>73085741</v>
      </c>
      <c r="C11" s="14">
        <f t="shared" si="7"/>
        <v>1.8833104841913535E-2</v>
      </c>
      <c r="D11" s="52">
        <v>56203676</v>
      </c>
      <c r="E11" s="15">
        <f t="shared" si="8"/>
        <v>1.7112694818283071E-2</v>
      </c>
      <c r="F11" s="53">
        <v>84489293</v>
      </c>
      <c r="G11" s="52">
        <v>55783551</v>
      </c>
      <c r="H11" s="16">
        <f t="shared" si="9"/>
        <v>1.7606340393413144E-2</v>
      </c>
      <c r="I11" s="54">
        <f t="shared" si="1"/>
        <v>-11403552</v>
      </c>
      <c r="J11" s="14">
        <f t="shared" si="10"/>
        <v>2.1403702603125831E-2</v>
      </c>
      <c r="K11" s="55">
        <f t="shared" si="11"/>
        <v>420125</v>
      </c>
      <c r="L11" s="15">
        <f t="shared" si="12"/>
        <v>3.6233946141034498E-3</v>
      </c>
      <c r="M11" s="51">
        <v>8981827</v>
      </c>
      <c r="N11" s="52">
        <v>2414419</v>
      </c>
      <c r="O11" s="52">
        <v>7306</v>
      </c>
      <c r="P11" s="56">
        <v>0</v>
      </c>
      <c r="Q11" s="43">
        <f t="shared" si="13"/>
        <v>1647676</v>
      </c>
      <c r="R11" s="52">
        <v>-2075107</v>
      </c>
      <c r="S11" s="57">
        <v>7306</v>
      </c>
      <c r="T11" s="58">
        <v>0</v>
      </c>
      <c r="U11" s="51">
        <v>12989356</v>
      </c>
      <c r="V11" s="52">
        <v>11341680</v>
      </c>
      <c r="W11" s="15">
        <f t="shared" si="14"/>
        <v>1.9698662437845574E-2</v>
      </c>
      <c r="X11" s="59">
        <f t="shared" si="5"/>
        <v>-1647676</v>
      </c>
      <c r="Y11" s="60">
        <f t="shared" si="6"/>
        <v>-0.12684816706848279</v>
      </c>
    </row>
    <row r="12" spans="1:25" x14ac:dyDescent="0.35">
      <c r="A12" s="50" t="s">
        <v>29</v>
      </c>
      <c r="B12" s="51">
        <v>48865109</v>
      </c>
      <c r="C12" s="14">
        <f t="shared" si="7"/>
        <v>1.2591809405182505E-2</v>
      </c>
      <c r="D12" s="52">
        <v>47249117</v>
      </c>
      <c r="E12" s="15">
        <f t="shared" si="8"/>
        <v>1.4386242630363725E-2</v>
      </c>
      <c r="F12" s="53">
        <v>59225490</v>
      </c>
      <c r="G12" s="52">
        <v>47304770</v>
      </c>
      <c r="H12" s="16">
        <f t="shared" si="9"/>
        <v>1.4930277257755037E-2</v>
      </c>
      <c r="I12" s="54">
        <f t="shared" si="1"/>
        <v>-10360381</v>
      </c>
      <c r="J12" s="14">
        <f t="shared" si="10"/>
        <v>1.9445740570926968E-2</v>
      </c>
      <c r="K12" s="55">
        <f t="shared" si="11"/>
        <v>-55653</v>
      </c>
      <c r="L12" s="15">
        <f t="shared" si="12"/>
        <v>-4.7998281573031668E-4</v>
      </c>
      <c r="M12" s="51">
        <v>10546254</v>
      </c>
      <c r="N12" s="52">
        <v>-185873</v>
      </c>
      <c r="O12" s="52">
        <v>0</v>
      </c>
      <c r="P12" s="56">
        <v>0</v>
      </c>
      <c r="Q12" s="43">
        <f t="shared" si="13"/>
        <v>-248980</v>
      </c>
      <c r="R12" s="52">
        <v>371633</v>
      </c>
      <c r="S12" s="57">
        <v>0</v>
      </c>
      <c r="T12" s="58">
        <v>-67000</v>
      </c>
      <c r="U12" s="51">
        <v>10668554</v>
      </c>
      <c r="V12" s="52">
        <v>10917534</v>
      </c>
      <c r="W12" s="15">
        <f t="shared" si="14"/>
        <v>1.8961989486540085E-2</v>
      </c>
      <c r="X12" s="59">
        <f t="shared" si="5"/>
        <v>248980</v>
      </c>
      <c r="Y12" s="60">
        <f t="shared" si="6"/>
        <v>2.3337745677624255E-2</v>
      </c>
    </row>
    <row r="13" spans="1:25" x14ac:dyDescent="0.35">
      <c r="A13" s="50" t="s">
        <v>30</v>
      </c>
      <c r="B13" s="51">
        <v>23736317</v>
      </c>
      <c r="C13" s="14">
        <f t="shared" si="7"/>
        <v>6.1164946883673866E-3</v>
      </c>
      <c r="D13" s="52">
        <v>23088823</v>
      </c>
      <c r="E13" s="15">
        <f t="shared" si="8"/>
        <v>7.0300024808404877E-3</v>
      </c>
      <c r="F13" s="53">
        <v>25857605</v>
      </c>
      <c r="G13" s="52">
        <v>20688343</v>
      </c>
      <c r="H13" s="16">
        <f t="shared" si="9"/>
        <v>6.5296310920343898E-3</v>
      </c>
      <c r="I13" s="54">
        <f t="shared" si="1"/>
        <v>-2121288</v>
      </c>
      <c r="J13" s="14">
        <f t="shared" si="10"/>
        <v>3.9815153635972007E-3</v>
      </c>
      <c r="K13" s="55">
        <f t="shared" si="11"/>
        <v>2400480</v>
      </c>
      <c r="L13" s="15">
        <f t="shared" si="12"/>
        <v>2.0703091468641594E-2</v>
      </c>
      <c r="M13" s="51">
        <v>4631578</v>
      </c>
      <c r="N13" s="52">
        <v>-2510290</v>
      </c>
      <c r="O13" s="52">
        <v>0</v>
      </c>
      <c r="P13" s="56">
        <v>0</v>
      </c>
      <c r="Q13" s="43">
        <f t="shared" si="13"/>
        <v>-622454</v>
      </c>
      <c r="R13" s="52">
        <v>-1778026</v>
      </c>
      <c r="S13" s="57">
        <v>0</v>
      </c>
      <c r="T13" s="58">
        <v>0</v>
      </c>
      <c r="U13" s="51">
        <v>4631578</v>
      </c>
      <c r="V13" s="52">
        <v>5254032</v>
      </c>
      <c r="W13" s="15">
        <f t="shared" si="14"/>
        <v>9.1254031859159014E-3</v>
      </c>
      <c r="X13" s="59">
        <f t="shared" si="5"/>
        <v>622454</v>
      </c>
      <c r="Y13" s="60">
        <f t="shared" si="6"/>
        <v>0.13439350476230771</v>
      </c>
    </row>
    <row r="14" spans="1:25" x14ac:dyDescent="0.35">
      <c r="A14" s="50" t="s">
        <v>31</v>
      </c>
      <c r="B14" s="51">
        <v>43620250</v>
      </c>
      <c r="C14" s="14">
        <f t="shared" si="7"/>
        <v>1.1240287506703651E-2</v>
      </c>
      <c r="D14" s="52">
        <v>37716999</v>
      </c>
      <c r="E14" s="15">
        <f t="shared" si="8"/>
        <v>1.1483937337986357E-2</v>
      </c>
      <c r="F14" s="53">
        <v>52265943</v>
      </c>
      <c r="G14" s="52">
        <v>36296152</v>
      </c>
      <c r="H14" s="16">
        <f t="shared" si="9"/>
        <v>1.14557498694026E-2</v>
      </c>
      <c r="I14" s="54">
        <f t="shared" si="1"/>
        <v>-8645693</v>
      </c>
      <c r="J14" s="14">
        <f t="shared" si="10"/>
        <v>1.6227386148625161E-2</v>
      </c>
      <c r="K14" s="55">
        <f t="shared" si="11"/>
        <v>1420847</v>
      </c>
      <c r="L14" s="15">
        <f t="shared" si="12"/>
        <v>1.2254184748027478E-2</v>
      </c>
      <c r="M14" s="51">
        <v>8245907</v>
      </c>
      <c r="N14" s="52">
        <v>399786</v>
      </c>
      <c r="O14" s="52">
        <v>0</v>
      </c>
      <c r="P14" s="56">
        <v>0</v>
      </c>
      <c r="Q14" s="43">
        <f t="shared" si="13"/>
        <v>-1329871</v>
      </c>
      <c r="R14" s="52">
        <v>-90976</v>
      </c>
      <c r="S14" s="57">
        <v>0</v>
      </c>
      <c r="T14" s="58">
        <v>0</v>
      </c>
      <c r="U14" s="51">
        <v>8966942</v>
      </c>
      <c r="V14" s="52">
        <v>10296813</v>
      </c>
      <c r="W14" s="15">
        <f t="shared" si="14"/>
        <v>1.7883897577133195E-2</v>
      </c>
      <c r="X14" s="59">
        <f t="shared" si="5"/>
        <v>1329871</v>
      </c>
      <c r="Y14" s="60">
        <f t="shared" si="6"/>
        <v>0.14830819693045849</v>
      </c>
    </row>
    <row r="15" spans="1:25" x14ac:dyDescent="0.35">
      <c r="A15" s="50" t="s">
        <v>32</v>
      </c>
      <c r="B15" s="51">
        <v>53301916</v>
      </c>
      <c r="C15" s="14">
        <f t="shared" si="7"/>
        <v>1.3735108361326848E-2</v>
      </c>
      <c r="D15" s="52">
        <v>45253853</v>
      </c>
      <c r="E15" s="15">
        <f t="shared" si="8"/>
        <v>1.37787317637452E-2</v>
      </c>
      <c r="F15" s="53">
        <v>61255959</v>
      </c>
      <c r="G15" s="52">
        <v>43211996</v>
      </c>
      <c r="H15" s="16">
        <f t="shared" si="9"/>
        <v>1.3638520621514525E-2</v>
      </c>
      <c r="I15" s="54">
        <f t="shared" si="1"/>
        <v>-7954043</v>
      </c>
      <c r="J15" s="14">
        <f t="shared" si="10"/>
        <v>1.4929205467250448E-2</v>
      </c>
      <c r="K15" s="55">
        <f t="shared" si="11"/>
        <v>2041857</v>
      </c>
      <c r="L15" s="15">
        <f t="shared" si="12"/>
        <v>1.7610124740421132E-2</v>
      </c>
      <c r="M15" s="51">
        <v>9698006</v>
      </c>
      <c r="N15" s="52">
        <v>-1743963</v>
      </c>
      <c r="O15" s="52">
        <v>0</v>
      </c>
      <c r="P15" s="56">
        <v>0</v>
      </c>
      <c r="Q15" s="43">
        <f t="shared" si="13"/>
        <v>680688</v>
      </c>
      <c r="R15" s="52">
        <v>-2722545</v>
      </c>
      <c r="S15" s="57">
        <v>0</v>
      </c>
      <c r="T15" s="58">
        <v>0</v>
      </c>
      <c r="U15" s="51">
        <v>9755067</v>
      </c>
      <c r="V15" s="52">
        <v>9074379</v>
      </c>
      <c r="W15" s="15">
        <f t="shared" si="14"/>
        <v>1.5760727577755207E-2</v>
      </c>
      <c r="X15" s="59">
        <f t="shared" si="5"/>
        <v>-680688</v>
      </c>
      <c r="Y15" s="60">
        <f t="shared" si="6"/>
        <v>-6.9777890813051302E-2</v>
      </c>
    </row>
    <row r="16" spans="1:25" x14ac:dyDescent="0.35">
      <c r="A16" s="50" t="s">
        <v>33</v>
      </c>
      <c r="B16" s="51">
        <v>35554977</v>
      </c>
      <c r="C16" s="14">
        <f t="shared" si="7"/>
        <v>9.161987007736903E-3</v>
      </c>
      <c r="D16" s="52">
        <v>31188607</v>
      </c>
      <c r="E16" s="15">
        <f t="shared" si="8"/>
        <v>9.4961958253116235E-3</v>
      </c>
      <c r="F16" s="53">
        <v>38496189</v>
      </c>
      <c r="G16" s="52">
        <v>30212976</v>
      </c>
      <c r="H16" s="16">
        <f t="shared" si="9"/>
        <v>9.5357848365375999E-3</v>
      </c>
      <c r="I16" s="54">
        <f t="shared" si="1"/>
        <v>-2941212</v>
      </c>
      <c r="J16" s="14">
        <f t="shared" si="10"/>
        <v>5.520457743407048E-3</v>
      </c>
      <c r="K16" s="55">
        <f t="shared" si="11"/>
        <v>975631</v>
      </c>
      <c r="L16" s="15">
        <f t="shared" si="12"/>
        <v>8.4143912186905399E-3</v>
      </c>
      <c r="M16" s="51">
        <v>972725</v>
      </c>
      <c r="N16" s="52">
        <v>1968487</v>
      </c>
      <c r="O16" s="52">
        <v>0</v>
      </c>
      <c r="P16" s="56">
        <v>0</v>
      </c>
      <c r="Q16" s="43">
        <f t="shared" si="13"/>
        <v>-2362682</v>
      </c>
      <c r="R16" s="52">
        <v>1387051</v>
      </c>
      <c r="S16" s="57">
        <v>0</v>
      </c>
      <c r="T16" s="58">
        <v>0</v>
      </c>
      <c r="U16" s="51">
        <v>1877664</v>
      </c>
      <c r="V16" s="52">
        <v>4240346</v>
      </c>
      <c r="W16" s="15">
        <f t="shared" si="14"/>
        <v>7.3647946753627978E-3</v>
      </c>
      <c r="X16" s="59">
        <f t="shared" si="5"/>
        <v>2362682</v>
      </c>
      <c r="Y16" s="60">
        <f t="shared" si="6"/>
        <v>1.2583092608688244</v>
      </c>
    </row>
    <row r="17" spans="1:25" x14ac:dyDescent="0.35">
      <c r="A17" s="50" t="s">
        <v>34</v>
      </c>
      <c r="B17" s="51">
        <v>77105667</v>
      </c>
      <c r="C17" s="14">
        <f t="shared" si="7"/>
        <v>1.986897978521792E-2</v>
      </c>
      <c r="D17" s="52">
        <v>68200473</v>
      </c>
      <c r="E17" s="15">
        <f t="shared" si="8"/>
        <v>2.0765436782312147E-2</v>
      </c>
      <c r="F17" s="53">
        <v>91281946</v>
      </c>
      <c r="G17" s="52">
        <v>65907971</v>
      </c>
      <c r="H17" s="16">
        <f t="shared" si="9"/>
        <v>2.0801798223013843E-2</v>
      </c>
      <c r="I17" s="54">
        <f t="shared" si="1"/>
        <v>-14176279</v>
      </c>
      <c r="J17" s="14">
        <f t="shared" si="10"/>
        <v>2.660792529686698E-2</v>
      </c>
      <c r="K17" s="55">
        <f t="shared" si="11"/>
        <v>2292502</v>
      </c>
      <c r="L17" s="15">
        <f t="shared" si="12"/>
        <v>1.977182838350821E-2</v>
      </c>
      <c r="M17" s="51">
        <v>11379554</v>
      </c>
      <c r="N17" s="52">
        <v>2796725</v>
      </c>
      <c r="O17" s="52">
        <v>0</v>
      </c>
      <c r="P17" s="56">
        <v>0</v>
      </c>
      <c r="Q17" s="43">
        <f t="shared" si="13"/>
        <v>-2799971</v>
      </c>
      <c r="R17" s="52">
        <v>507469</v>
      </c>
      <c r="S17" s="57">
        <v>0</v>
      </c>
      <c r="T17" s="58">
        <v>0</v>
      </c>
      <c r="U17" s="51">
        <v>13230076</v>
      </c>
      <c r="V17" s="52">
        <v>16030047</v>
      </c>
      <c r="W17" s="15">
        <f t="shared" si="14"/>
        <v>2.7841597075195134E-2</v>
      </c>
      <c r="X17" s="59">
        <f t="shared" si="5"/>
        <v>2799971</v>
      </c>
      <c r="Y17" s="60">
        <f t="shared" si="6"/>
        <v>0.21163680390044615</v>
      </c>
    </row>
    <row r="18" spans="1:25" s="74" customFormat="1" ht="15.75" customHeight="1" x14ac:dyDescent="0.35">
      <c r="A18" s="50" t="s">
        <v>35</v>
      </c>
      <c r="B18" s="51">
        <v>82790782</v>
      </c>
      <c r="C18" s="14">
        <f t="shared" si="7"/>
        <v>2.1333949085225911E-2</v>
      </c>
      <c r="D18" s="52">
        <v>70111143</v>
      </c>
      <c r="E18" s="15">
        <f t="shared" si="8"/>
        <v>2.134719076951485E-2</v>
      </c>
      <c r="F18" s="53">
        <v>102123354</v>
      </c>
      <c r="G18" s="52">
        <v>70532767</v>
      </c>
      <c r="H18" s="16">
        <f t="shared" si="9"/>
        <v>2.226147103276551E-2</v>
      </c>
      <c r="I18" s="54">
        <f t="shared" si="1"/>
        <v>-19332572</v>
      </c>
      <c r="J18" s="14">
        <f t="shared" si="10"/>
        <v>3.6285941576933003E-2</v>
      </c>
      <c r="K18" s="55">
        <f t="shared" si="11"/>
        <v>-421624</v>
      </c>
      <c r="L18" s="15">
        <f t="shared" si="12"/>
        <v>-3.6363228343391919E-3</v>
      </c>
      <c r="M18" s="51">
        <v>12548128</v>
      </c>
      <c r="N18" s="52">
        <v>6780366</v>
      </c>
      <c r="O18" s="52">
        <v>0</v>
      </c>
      <c r="P18" s="56">
        <v>4078</v>
      </c>
      <c r="Q18" s="43">
        <f t="shared" si="13"/>
        <v>-1502759</v>
      </c>
      <c r="R18" s="52">
        <v>1920305</v>
      </c>
      <c r="S18" s="57">
        <v>0</v>
      </c>
      <c r="T18" s="58">
        <v>4078</v>
      </c>
      <c r="U18" s="51">
        <v>15133710</v>
      </c>
      <c r="V18" s="52">
        <v>16636469</v>
      </c>
      <c r="W18" s="15">
        <f t="shared" si="14"/>
        <v>2.8894853935984999E-2</v>
      </c>
      <c r="X18" s="59">
        <f t="shared" si="5"/>
        <v>1502759</v>
      </c>
      <c r="Y18" s="60">
        <f t="shared" si="6"/>
        <v>9.9298783972997962E-2</v>
      </c>
    </row>
    <row r="19" spans="1:25" x14ac:dyDescent="0.35">
      <c r="A19" s="50" t="s">
        <v>36</v>
      </c>
      <c r="B19" s="51">
        <v>62775569</v>
      </c>
      <c r="C19" s="14">
        <f t="shared" si="7"/>
        <v>1.6176327369900746E-2</v>
      </c>
      <c r="D19" s="52">
        <v>52858286</v>
      </c>
      <c r="E19" s="15">
        <f t="shared" si="8"/>
        <v>1.6094102402403797E-2</v>
      </c>
      <c r="F19" s="53">
        <v>71518870</v>
      </c>
      <c r="G19" s="52">
        <v>53531208</v>
      </c>
      <c r="H19" s="16">
        <f t="shared" si="9"/>
        <v>1.6895458478765557E-2</v>
      </c>
      <c r="I19" s="54">
        <f t="shared" si="1"/>
        <v>-8743301</v>
      </c>
      <c r="J19" s="14">
        <f t="shared" si="10"/>
        <v>1.6410589820927083E-2</v>
      </c>
      <c r="K19" s="55">
        <f t="shared" si="11"/>
        <v>-672922</v>
      </c>
      <c r="L19" s="15">
        <f t="shared" si="12"/>
        <v>-5.8036583171954103E-3</v>
      </c>
      <c r="M19" s="51">
        <v>10148367</v>
      </c>
      <c r="N19" s="52">
        <v>-1405066</v>
      </c>
      <c r="O19" s="52">
        <v>0</v>
      </c>
      <c r="P19" s="56">
        <v>0</v>
      </c>
      <c r="Q19" s="43">
        <f t="shared" si="13"/>
        <v>2018470</v>
      </c>
      <c r="R19" s="52">
        <v>-1345548</v>
      </c>
      <c r="S19" s="57">
        <v>0</v>
      </c>
      <c r="T19" s="58">
        <v>0</v>
      </c>
      <c r="U19" s="51">
        <v>10501980</v>
      </c>
      <c r="V19" s="52">
        <v>8483510</v>
      </c>
      <c r="W19" s="15">
        <f t="shared" si="14"/>
        <v>1.4734483760614593E-2</v>
      </c>
      <c r="X19" s="59">
        <f t="shared" si="5"/>
        <v>-2018470</v>
      </c>
      <c r="Y19" s="60">
        <f t="shared" si="6"/>
        <v>-0.19219899485620806</v>
      </c>
    </row>
    <row r="20" spans="1:25" x14ac:dyDescent="0.35">
      <c r="A20" s="50" t="s">
        <v>37</v>
      </c>
      <c r="B20" s="51">
        <v>56101978</v>
      </c>
      <c r="C20" s="14">
        <f t="shared" si="7"/>
        <v>1.4456642555115183E-2</v>
      </c>
      <c r="D20" s="52">
        <v>47085091</v>
      </c>
      <c r="E20" s="15">
        <f t="shared" si="8"/>
        <v>1.4336300578881831E-2</v>
      </c>
      <c r="F20" s="53">
        <v>61574802</v>
      </c>
      <c r="G20" s="52">
        <v>45700202</v>
      </c>
      <c r="H20" s="16">
        <f t="shared" si="9"/>
        <v>1.4423845345731757E-2</v>
      </c>
      <c r="I20" s="54">
        <f t="shared" si="1"/>
        <v>-5472824</v>
      </c>
      <c r="J20" s="14">
        <f t="shared" si="10"/>
        <v>1.0272123746640478E-2</v>
      </c>
      <c r="K20" s="55">
        <f t="shared" si="11"/>
        <v>1384889</v>
      </c>
      <c r="L20" s="15">
        <f t="shared" si="12"/>
        <v>1.194406270450726E-2</v>
      </c>
      <c r="M20" s="51">
        <v>6310543</v>
      </c>
      <c r="N20" s="52">
        <v>-837719</v>
      </c>
      <c r="O20" s="52">
        <v>0</v>
      </c>
      <c r="P20" s="56">
        <v>0</v>
      </c>
      <c r="Q20" s="43">
        <f t="shared" si="13"/>
        <v>-1143418</v>
      </c>
      <c r="R20" s="52">
        <v>-241471</v>
      </c>
      <c r="S20" s="57">
        <v>0</v>
      </c>
      <c r="T20" s="58">
        <v>0</v>
      </c>
      <c r="U20" s="51">
        <v>8169300</v>
      </c>
      <c r="V20" s="52">
        <v>9312718</v>
      </c>
      <c r="W20" s="15">
        <f t="shared" si="14"/>
        <v>1.6174683844090855E-2</v>
      </c>
      <c r="X20" s="59">
        <f t="shared" si="5"/>
        <v>1143418</v>
      </c>
      <c r="Y20" s="60">
        <f t="shared" si="6"/>
        <v>0.13996523569950914</v>
      </c>
    </row>
    <row r="21" spans="1:25" x14ac:dyDescent="0.35">
      <c r="A21" s="50" t="s">
        <v>38</v>
      </c>
      <c r="B21" s="51">
        <v>40547317</v>
      </c>
      <c r="C21" s="14">
        <f t="shared" si="7"/>
        <v>1.0448438528102259E-2</v>
      </c>
      <c r="D21" s="52">
        <v>33780102</v>
      </c>
      <c r="E21" s="15">
        <f t="shared" si="8"/>
        <v>1.0285244980354552E-2</v>
      </c>
      <c r="F21" s="53">
        <v>49150557</v>
      </c>
      <c r="G21" s="52">
        <v>32984304</v>
      </c>
      <c r="H21" s="16">
        <f t="shared" si="9"/>
        <v>1.0410468201707324E-2</v>
      </c>
      <c r="I21" s="54">
        <f t="shared" si="1"/>
        <v>-8603240</v>
      </c>
      <c r="J21" s="14">
        <f t="shared" si="10"/>
        <v>1.6147704713699404E-2</v>
      </c>
      <c r="K21" s="55">
        <f t="shared" si="11"/>
        <v>795798</v>
      </c>
      <c r="L21" s="15">
        <f t="shared" si="12"/>
        <v>6.8634101448718761E-3</v>
      </c>
      <c r="M21" s="51">
        <v>3562659</v>
      </c>
      <c r="N21" s="52">
        <v>5040581</v>
      </c>
      <c r="O21" s="52">
        <v>0</v>
      </c>
      <c r="P21" s="56">
        <v>0</v>
      </c>
      <c r="Q21" s="43">
        <f t="shared" si="13"/>
        <v>-2330765</v>
      </c>
      <c r="R21" s="52">
        <v>1534967</v>
      </c>
      <c r="S21" s="57">
        <v>0</v>
      </c>
      <c r="T21" s="58">
        <v>0</v>
      </c>
      <c r="U21" s="51">
        <v>3562660</v>
      </c>
      <c r="V21" s="52">
        <v>5893425</v>
      </c>
      <c r="W21" s="15">
        <f t="shared" si="14"/>
        <v>1.0235925337142298E-2</v>
      </c>
      <c r="X21" s="59">
        <f t="shared" si="5"/>
        <v>2330765</v>
      </c>
      <c r="Y21" s="60">
        <f t="shared" si="6"/>
        <v>0.65422044202927032</v>
      </c>
    </row>
    <row r="22" spans="1:25" x14ac:dyDescent="0.35">
      <c r="A22" s="50" t="s">
        <v>39</v>
      </c>
      <c r="B22" s="51">
        <v>66023130</v>
      </c>
      <c r="C22" s="14">
        <f t="shared" si="7"/>
        <v>1.7013175378235362E-2</v>
      </c>
      <c r="D22" s="52">
        <v>55934717</v>
      </c>
      <c r="E22" s="15">
        <f t="shared" si="8"/>
        <v>1.7030803141204323E-2</v>
      </c>
      <c r="F22" s="53">
        <v>83084414</v>
      </c>
      <c r="G22" s="52">
        <v>60014224</v>
      </c>
      <c r="H22" s="16">
        <f t="shared" si="9"/>
        <v>1.8941620553889524E-2</v>
      </c>
      <c r="I22" s="54">
        <f t="shared" si="1"/>
        <v>-17061284</v>
      </c>
      <c r="J22" s="14">
        <f t="shared" si="10"/>
        <v>3.2022886269424566E-2</v>
      </c>
      <c r="K22" s="55">
        <f t="shared" si="11"/>
        <v>-4079507</v>
      </c>
      <c r="L22" s="15">
        <f t="shared" si="12"/>
        <v>-3.5183965943462833E-2</v>
      </c>
      <c r="M22" s="51">
        <v>8758402</v>
      </c>
      <c r="N22" s="52">
        <v>8802882</v>
      </c>
      <c r="O22" s="52">
        <v>0</v>
      </c>
      <c r="P22" s="56">
        <v>-500000</v>
      </c>
      <c r="Q22" s="43">
        <f t="shared" si="13"/>
        <v>1516088</v>
      </c>
      <c r="R22" s="52">
        <v>2563419</v>
      </c>
      <c r="S22" s="57">
        <v>0</v>
      </c>
      <c r="T22" s="58">
        <v>0</v>
      </c>
      <c r="U22" s="51">
        <v>9748507</v>
      </c>
      <c r="V22" s="52">
        <v>8232419</v>
      </c>
      <c r="W22" s="15">
        <f t="shared" si="14"/>
        <v>1.4298379334270252E-2</v>
      </c>
      <c r="X22" s="59">
        <f t="shared" si="5"/>
        <v>-1516088</v>
      </c>
      <c r="Y22" s="60">
        <f t="shared" si="6"/>
        <v>-0.15552001962967255</v>
      </c>
    </row>
    <row r="23" spans="1:25" x14ac:dyDescent="0.35">
      <c r="A23" s="50" t="s">
        <v>40</v>
      </c>
      <c r="B23" s="51">
        <v>81877441</v>
      </c>
      <c r="C23" s="14">
        <f t="shared" si="7"/>
        <v>2.1098594738754715E-2</v>
      </c>
      <c r="D23" s="52">
        <v>70301390</v>
      </c>
      <c r="E23" s="15">
        <f t="shared" si="8"/>
        <v>2.1405116497559648E-2</v>
      </c>
      <c r="F23" s="53">
        <v>90615341</v>
      </c>
      <c r="G23" s="52">
        <v>66434451</v>
      </c>
      <c r="H23" s="16">
        <f t="shared" si="9"/>
        <v>2.0967965236840629E-2</v>
      </c>
      <c r="I23" s="54">
        <f t="shared" si="1"/>
        <v>-8737900</v>
      </c>
      <c r="J23" s="14">
        <f t="shared" si="10"/>
        <v>1.6400452506013317E-2</v>
      </c>
      <c r="K23" s="55">
        <f t="shared" si="11"/>
        <v>3866939</v>
      </c>
      <c r="L23" s="15">
        <f t="shared" si="12"/>
        <v>3.3350659793315272E-2</v>
      </c>
      <c r="M23" s="51">
        <v>10351477</v>
      </c>
      <c r="N23" s="52">
        <v>-1541763</v>
      </c>
      <c r="O23" s="52">
        <v>0</v>
      </c>
      <c r="P23" s="56">
        <v>-71814</v>
      </c>
      <c r="Q23" s="43">
        <f t="shared" si="13"/>
        <v>-1697161</v>
      </c>
      <c r="R23" s="52">
        <v>-2137863</v>
      </c>
      <c r="S23" s="57">
        <v>0</v>
      </c>
      <c r="T23" s="58">
        <v>-31915</v>
      </c>
      <c r="U23" s="51">
        <v>10682221</v>
      </c>
      <c r="V23" s="52">
        <v>12379382</v>
      </c>
      <c r="W23" s="15">
        <f t="shared" si="14"/>
        <v>2.1500982853258216E-2</v>
      </c>
      <c r="X23" s="59">
        <f t="shared" si="5"/>
        <v>1697161</v>
      </c>
      <c r="Y23" s="60">
        <f t="shared" si="6"/>
        <v>0.15887716608746438</v>
      </c>
    </row>
    <row r="24" spans="1:25" x14ac:dyDescent="0.35">
      <c r="A24" s="50" t="s">
        <v>41</v>
      </c>
      <c r="B24" s="51">
        <v>35940158</v>
      </c>
      <c r="C24" s="14">
        <f t="shared" si="7"/>
        <v>9.2612424036165614E-3</v>
      </c>
      <c r="D24" s="52">
        <v>30919331</v>
      </c>
      <c r="E24" s="15">
        <f t="shared" si="8"/>
        <v>9.4142076292034541E-3</v>
      </c>
      <c r="F24" s="53">
        <v>40512262</v>
      </c>
      <c r="G24" s="52">
        <v>27042937</v>
      </c>
      <c r="H24" s="16">
        <f t="shared" si="9"/>
        <v>8.5352607627941588E-3</v>
      </c>
      <c r="I24" s="54">
        <f t="shared" si="1"/>
        <v>-4572104</v>
      </c>
      <c r="J24" s="14">
        <f t="shared" si="10"/>
        <v>8.5815326914422813E-3</v>
      </c>
      <c r="K24" s="55">
        <f t="shared" si="11"/>
        <v>3876394</v>
      </c>
      <c r="L24" s="15">
        <f t="shared" si="12"/>
        <v>3.3432205038364603E-2</v>
      </c>
      <c r="M24" s="51">
        <v>5450509</v>
      </c>
      <c r="N24" s="52">
        <v>-878405</v>
      </c>
      <c r="O24" s="52">
        <v>0</v>
      </c>
      <c r="P24" s="56">
        <v>0</v>
      </c>
      <c r="Q24" s="43">
        <f t="shared" si="13"/>
        <v>-2703277</v>
      </c>
      <c r="R24" s="52">
        <v>-1173117</v>
      </c>
      <c r="S24" s="57">
        <v>0</v>
      </c>
      <c r="T24" s="58">
        <v>0</v>
      </c>
      <c r="U24" s="51">
        <v>5680777</v>
      </c>
      <c r="V24" s="52">
        <v>8384054</v>
      </c>
      <c r="W24" s="15">
        <f t="shared" si="14"/>
        <v>1.4561744786192958E-2</v>
      </c>
      <c r="X24" s="59">
        <f t="shared" si="5"/>
        <v>2703277</v>
      </c>
      <c r="Y24" s="60">
        <f t="shared" si="6"/>
        <v>0.47586395311768093</v>
      </c>
    </row>
    <row r="25" spans="1:25" x14ac:dyDescent="0.35">
      <c r="A25" s="62" t="s">
        <v>42</v>
      </c>
      <c r="B25" s="51">
        <v>52815371</v>
      </c>
      <c r="C25" s="14">
        <f t="shared" si="7"/>
        <v>1.3609732975240131E-2</v>
      </c>
      <c r="D25" s="52">
        <v>43485714</v>
      </c>
      <c r="E25" s="15">
        <f t="shared" si="8"/>
        <v>1.3240375107086227E-2</v>
      </c>
      <c r="F25" s="53">
        <v>56820110</v>
      </c>
      <c r="G25" s="52">
        <v>44030275</v>
      </c>
      <c r="H25" s="16">
        <f t="shared" si="9"/>
        <v>1.3896784901082917E-2</v>
      </c>
      <c r="I25" s="54">
        <f t="shared" si="1"/>
        <v>-4004739</v>
      </c>
      <c r="J25" s="14">
        <f t="shared" si="10"/>
        <v>7.516626622927622E-3</v>
      </c>
      <c r="K25" s="55">
        <f t="shared" si="11"/>
        <v>-544561</v>
      </c>
      <c r="L25" s="15">
        <f t="shared" si="12"/>
        <v>-4.6966007603708154E-3</v>
      </c>
      <c r="M25" s="51">
        <v>2281507</v>
      </c>
      <c r="N25" s="52">
        <v>1713232</v>
      </c>
      <c r="O25" s="52">
        <v>0</v>
      </c>
      <c r="P25" s="56">
        <v>10000</v>
      </c>
      <c r="Q25" s="43">
        <f t="shared" si="13"/>
        <v>-408880</v>
      </c>
      <c r="R25" s="52">
        <v>953441</v>
      </c>
      <c r="S25" s="57">
        <v>0</v>
      </c>
      <c r="T25" s="58">
        <v>0</v>
      </c>
      <c r="U25" s="51">
        <v>2335053</v>
      </c>
      <c r="V25" s="52">
        <v>2743933</v>
      </c>
      <c r="W25" s="15">
        <f t="shared" si="14"/>
        <v>4.7657674982070491E-3</v>
      </c>
      <c r="X25" s="59">
        <f t="shared" si="5"/>
        <v>408880</v>
      </c>
      <c r="Y25" s="60">
        <f t="shared" si="6"/>
        <v>0.17510523315744875</v>
      </c>
    </row>
    <row r="26" spans="1:25" x14ac:dyDescent="0.35">
      <c r="A26" s="50" t="s">
        <v>43</v>
      </c>
      <c r="B26" s="51">
        <v>69164020</v>
      </c>
      <c r="C26" s="14">
        <f t="shared" si="7"/>
        <v>1.7822535861656032E-2</v>
      </c>
      <c r="D26" s="52">
        <v>58885564</v>
      </c>
      <c r="E26" s="15">
        <f t="shared" si="8"/>
        <v>1.7929266511579708E-2</v>
      </c>
      <c r="F26" s="53">
        <v>84666147</v>
      </c>
      <c r="G26" s="52">
        <v>56027457</v>
      </c>
      <c r="H26" s="16">
        <f t="shared" si="9"/>
        <v>1.7683321725418987E-2</v>
      </c>
      <c r="I26" s="54">
        <f t="shared" si="1"/>
        <v>-15502127</v>
      </c>
      <c r="J26" s="14">
        <f t="shared" si="10"/>
        <v>2.9096453107232485E-2</v>
      </c>
      <c r="K26" s="55">
        <f t="shared" si="11"/>
        <v>2858107</v>
      </c>
      <c r="L26" s="15">
        <f t="shared" si="12"/>
        <v>2.4649924451844971E-2</v>
      </c>
      <c r="M26" s="51">
        <v>7499432</v>
      </c>
      <c r="N26" s="52">
        <v>8002695</v>
      </c>
      <c r="O26" s="52">
        <v>0</v>
      </c>
      <c r="P26" s="56">
        <v>0</v>
      </c>
      <c r="Q26" s="43">
        <f t="shared" si="13"/>
        <v>-4674498</v>
      </c>
      <c r="R26" s="52">
        <v>1816391</v>
      </c>
      <c r="S26" s="57">
        <v>0</v>
      </c>
      <c r="T26" s="58">
        <v>0</v>
      </c>
      <c r="U26" s="51">
        <v>9171653</v>
      </c>
      <c r="V26" s="52">
        <v>13846151</v>
      </c>
      <c r="W26" s="15">
        <f t="shared" si="14"/>
        <v>2.4048523200481581E-2</v>
      </c>
      <c r="X26" s="59">
        <f t="shared" si="5"/>
        <v>4674498</v>
      </c>
      <c r="Y26" s="60">
        <f t="shared" si="6"/>
        <v>0.50966799550746189</v>
      </c>
    </row>
    <row r="27" spans="1:25" x14ac:dyDescent="0.35">
      <c r="A27" s="50" t="s">
        <v>44</v>
      </c>
      <c r="B27" s="51">
        <v>47118575</v>
      </c>
      <c r="C27" s="14">
        <f t="shared" si="7"/>
        <v>1.2141753655840555E-2</v>
      </c>
      <c r="D27" s="52">
        <v>41061321</v>
      </c>
      <c r="E27" s="15">
        <f t="shared" si="8"/>
        <v>1.250220457303465E-2</v>
      </c>
      <c r="F27" s="53">
        <v>51460867</v>
      </c>
      <c r="G27" s="52">
        <v>37103847</v>
      </c>
      <c r="H27" s="16">
        <f t="shared" si="9"/>
        <v>1.1710673639028843E-2</v>
      </c>
      <c r="I27" s="54">
        <f t="shared" si="1"/>
        <v>-4342292</v>
      </c>
      <c r="J27" s="14">
        <f t="shared" si="10"/>
        <v>8.1501909741747546E-3</v>
      </c>
      <c r="K27" s="55">
        <f t="shared" si="11"/>
        <v>3957474</v>
      </c>
      <c r="L27" s="15">
        <f t="shared" si="12"/>
        <v>3.4131484622563373E-2</v>
      </c>
      <c r="M27" s="51">
        <v>6443630</v>
      </c>
      <c r="N27" s="52">
        <v>-2081542</v>
      </c>
      <c r="O27" s="52">
        <v>0</v>
      </c>
      <c r="P27" s="56">
        <v>-19796</v>
      </c>
      <c r="Q27" s="43">
        <f t="shared" si="13"/>
        <v>-1999855</v>
      </c>
      <c r="R27" s="52">
        <v>-1937824</v>
      </c>
      <c r="S27" s="57">
        <v>0</v>
      </c>
      <c r="T27" s="58">
        <v>-19795</v>
      </c>
      <c r="U27" s="51">
        <v>6518732</v>
      </c>
      <c r="V27" s="52">
        <v>8518587</v>
      </c>
      <c r="W27" s="15">
        <f t="shared" si="14"/>
        <v>1.4795406832181796E-2</v>
      </c>
      <c r="X27" s="59">
        <f t="shared" si="5"/>
        <v>1999855</v>
      </c>
      <c r="Y27" s="60">
        <f t="shared" si="6"/>
        <v>0.30678589026209391</v>
      </c>
    </row>
    <row r="28" spans="1:25" x14ac:dyDescent="0.35">
      <c r="A28" s="50" t="s">
        <v>45</v>
      </c>
      <c r="B28" s="51">
        <v>18432634</v>
      </c>
      <c r="C28" s="14">
        <f t="shared" si="7"/>
        <v>4.7498147228830865E-3</v>
      </c>
      <c r="D28" s="52">
        <v>15345097</v>
      </c>
      <c r="E28" s="15">
        <f t="shared" si="8"/>
        <v>4.6722204063298477E-3</v>
      </c>
      <c r="F28" s="53">
        <v>20706821</v>
      </c>
      <c r="G28" s="52">
        <v>15413022</v>
      </c>
      <c r="H28" s="16">
        <f t="shared" si="9"/>
        <v>4.8646403278121437E-3</v>
      </c>
      <c r="I28" s="54">
        <f t="shared" si="1"/>
        <v>-2274187</v>
      </c>
      <c r="J28" s="14">
        <f t="shared" si="10"/>
        <v>4.2684965361577624E-3</v>
      </c>
      <c r="K28" s="55">
        <f t="shared" si="11"/>
        <v>-67925</v>
      </c>
      <c r="L28" s="15">
        <f t="shared" si="12"/>
        <v>-5.858234553120543E-4</v>
      </c>
      <c r="M28" s="51">
        <v>1965828</v>
      </c>
      <c r="N28" s="52">
        <v>308359</v>
      </c>
      <c r="O28" s="52">
        <v>0</v>
      </c>
      <c r="P28" s="56">
        <v>0</v>
      </c>
      <c r="Q28" s="43">
        <f t="shared" si="13"/>
        <v>-145184</v>
      </c>
      <c r="R28" s="52">
        <v>213109</v>
      </c>
      <c r="S28" s="57">
        <v>0</v>
      </c>
      <c r="T28" s="58">
        <v>0</v>
      </c>
      <c r="U28" s="51">
        <v>1965828</v>
      </c>
      <c r="V28" s="52">
        <v>2111012</v>
      </c>
      <c r="W28" s="15">
        <f t="shared" si="14"/>
        <v>3.6664861634467965E-3</v>
      </c>
      <c r="X28" s="59">
        <f t="shared" si="5"/>
        <v>145184</v>
      </c>
      <c r="Y28" s="60">
        <f t="shared" si="6"/>
        <v>7.3853867174544341E-2</v>
      </c>
    </row>
    <row r="29" spans="1:25" x14ac:dyDescent="0.35">
      <c r="A29" s="50" t="s">
        <v>46</v>
      </c>
      <c r="B29" s="51">
        <v>37492092</v>
      </c>
      <c r="C29" s="14">
        <f t="shared" si="7"/>
        <v>9.6611526368552206E-3</v>
      </c>
      <c r="D29" s="52">
        <v>32292920</v>
      </c>
      <c r="E29" s="15">
        <f t="shared" si="8"/>
        <v>9.8324331090235053E-3</v>
      </c>
      <c r="F29" s="53">
        <v>41367588</v>
      </c>
      <c r="G29" s="52">
        <v>31284504</v>
      </c>
      <c r="H29" s="16">
        <f t="shared" si="9"/>
        <v>9.8739792750571764E-3</v>
      </c>
      <c r="I29" s="54">
        <f t="shared" si="1"/>
        <v>-3875496</v>
      </c>
      <c r="J29" s="14">
        <f t="shared" si="10"/>
        <v>7.2740461764548223E-3</v>
      </c>
      <c r="K29" s="55">
        <f t="shared" si="11"/>
        <v>1008416</v>
      </c>
      <c r="L29" s="15">
        <f t="shared" si="12"/>
        <v>8.6971475231793979E-3</v>
      </c>
      <c r="M29" s="51">
        <v>4671407</v>
      </c>
      <c r="N29" s="52">
        <v>-574803</v>
      </c>
      <c r="O29" s="52">
        <v>0</v>
      </c>
      <c r="P29" s="56">
        <v>-221108</v>
      </c>
      <c r="Q29" s="43">
        <f t="shared" si="13"/>
        <v>-223962</v>
      </c>
      <c r="R29" s="52">
        <v>-605549</v>
      </c>
      <c r="S29" s="57">
        <v>0</v>
      </c>
      <c r="T29" s="58">
        <v>-178905</v>
      </c>
      <c r="U29" s="51">
        <v>4671407</v>
      </c>
      <c r="V29" s="52">
        <v>4895369</v>
      </c>
      <c r="W29" s="15">
        <f t="shared" si="14"/>
        <v>8.5024636067755083E-3</v>
      </c>
      <c r="X29" s="59">
        <f t="shared" si="5"/>
        <v>223962</v>
      </c>
      <c r="Y29" s="60">
        <f t="shared" si="6"/>
        <v>4.7943157168707451E-2</v>
      </c>
    </row>
    <row r="30" spans="1:25" x14ac:dyDescent="0.35">
      <c r="A30" s="50" t="s">
        <v>47</v>
      </c>
      <c r="B30" s="51">
        <v>48547371</v>
      </c>
      <c r="C30" s="14">
        <f t="shared" si="7"/>
        <v>1.2509933063992233E-2</v>
      </c>
      <c r="D30" s="52">
        <v>44820196</v>
      </c>
      <c r="E30" s="15">
        <f t="shared" si="8"/>
        <v>1.3646693427021243E-2</v>
      </c>
      <c r="F30" s="53">
        <v>57771204</v>
      </c>
      <c r="G30" s="52">
        <v>42904648</v>
      </c>
      <c r="H30" s="16">
        <f t="shared" si="9"/>
        <v>1.3541515798224685E-2</v>
      </c>
      <c r="I30" s="54">
        <f t="shared" si="1"/>
        <v>-9223833</v>
      </c>
      <c r="J30" s="14">
        <f t="shared" si="10"/>
        <v>1.7312516169777446E-2</v>
      </c>
      <c r="K30" s="55">
        <f t="shared" si="11"/>
        <v>1915548</v>
      </c>
      <c r="L30" s="15">
        <f t="shared" si="12"/>
        <v>1.6520764787281487E-2</v>
      </c>
      <c r="M30" s="51">
        <v>8861658</v>
      </c>
      <c r="N30" s="52">
        <v>483264</v>
      </c>
      <c r="O30" s="52">
        <v>0</v>
      </c>
      <c r="P30" s="56">
        <v>-121089</v>
      </c>
      <c r="Q30" s="43">
        <f t="shared" si="13"/>
        <v>-2963162</v>
      </c>
      <c r="R30" s="52">
        <v>1168703</v>
      </c>
      <c r="S30" s="57">
        <v>0</v>
      </c>
      <c r="T30" s="58">
        <v>-121089</v>
      </c>
      <c r="U30" s="51">
        <v>9985106</v>
      </c>
      <c r="V30" s="52">
        <v>12948268</v>
      </c>
      <c r="W30" s="15">
        <f t="shared" si="14"/>
        <v>2.2489045757485473E-2</v>
      </c>
      <c r="X30" s="59">
        <f t="shared" si="5"/>
        <v>2963162</v>
      </c>
      <c r="Y30" s="60">
        <f t="shared" si="6"/>
        <v>0.29675819165064454</v>
      </c>
    </row>
    <row r="31" spans="1:25" x14ac:dyDescent="0.35">
      <c r="A31" s="50" t="s">
        <v>48</v>
      </c>
      <c r="B31" s="51">
        <v>99142141</v>
      </c>
      <c r="C31" s="14">
        <f t="shared" si="7"/>
        <v>2.5547450298202139E-2</v>
      </c>
      <c r="D31" s="52">
        <v>82964414</v>
      </c>
      <c r="E31" s="15">
        <f t="shared" si="8"/>
        <v>2.5260708882452659E-2</v>
      </c>
      <c r="F31" s="53">
        <v>109853219</v>
      </c>
      <c r="G31" s="52">
        <v>74938845</v>
      </c>
      <c r="H31" s="16">
        <f t="shared" si="9"/>
        <v>2.3652112318185457E-2</v>
      </c>
      <c r="I31" s="54">
        <f t="shared" si="1"/>
        <v>-10711078</v>
      </c>
      <c r="J31" s="14">
        <f t="shared" si="10"/>
        <v>2.0103975328992562E-2</v>
      </c>
      <c r="K31" s="55">
        <f t="shared" si="11"/>
        <v>8025569</v>
      </c>
      <c r="L31" s="15">
        <f t="shared" si="12"/>
        <v>6.9217027050795854E-2</v>
      </c>
      <c r="M31" s="51">
        <v>16509468</v>
      </c>
      <c r="N31" s="52">
        <v>-5798390</v>
      </c>
      <c r="O31" s="52">
        <v>0</v>
      </c>
      <c r="P31" s="56">
        <v>0</v>
      </c>
      <c r="Q31" s="43">
        <f t="shared" si="13"/>
        <v>-5496684</v>
      </c>
      <c r="R31" s="52">
        <v>-2528885</v>
      </c>
      <c r="S31" s="57">
        <v>0</v>
      </c>
      <c r="T31" s="58">
        <v>0</v>
      </c>
      <c r="U31" s="51">
        <v>16509468</v>
      </c>
      <c r="V31" s="52">
        <v>22006152</v>
      </c>
      <c r="W31" s="15">
        <f t="shared" si="14"/>
        <v>3.8221124190060053E-2</v>
      </c>
      <c r="X31" s="59">
        <f t="shared" si="5"/>
        <v>5496684</v>
      </c>
      <c r="Y31" s="60">
        <f t="shared" si="6"/>
        <v>0.33294131585584719</v>
      </c>
    </row>
    <row r="32" spans="1:25" x14ac:dyDescent="0.35">
      <c r="A32" s="50" t="s">
        <v>49</v>
      </c>
      <c r="B32" s="51">
        <v>110278302</v>
      </c>
      <c r="C32" s="14">
        <f t="shared" si="7"/>
        <v>2.8417072809786562E-2</v>
      </c>
      <c r="D32" s="52">
        <v>94885134</v>
      </c>
      <c r="E32" s="15">
        <f t="shared" si="8"/>
        <v>2.889028719285007E-2</v>
      </c>
      <c r="F32" s="53">
        <v>122798444</v>
      </c>
      <c r="G32" s="52">
        <v>88681536</v>
      </c>
      <c r="H32" s="16">
        <f t="shared" si="9"/>
        <v>2.7989564691332073E-2</v>
      </c>
      <c r="I32" s="54">
        <f t="shared" si="1"/>
        <v>-12520142</v>
      </c>
      <c r="J32" s="14">
        <f t="shared" si="10"/>
        <v>2.3499467176271483E-2</v>
      </c>
      <c r="K32" s="55">
        <f t="shared" si="11"/>
        <v>6203598</v>
      </c>
      <c r="L32" s="15">
        <f t="shared" si="12"/>
        <v>5.3503323014014718E-2</v>
      </c>
      <c r="M32" s="51">
        <v>18041216</v>
      </c>
      <c r="N32" s="52">
        <v>-5521074</v>
      </c>
      <c r="O32" s="52">
        <v>0</v>
      </c>
      <c r="P32" s="56">
        <v>0</v>
      </c>
      <c r="Q32" s="43">
        <f t="shared" si="13"/>
        <v>-590545</v>
      </c>
      <c r="R32" s="52">
        <v>-5613053</v>
      </c>
      <c r="S32" s="57">
        <v>0</v>
      </c>
      <c r="T32" s="58">
        <v>0</v>
      </c>
      <c r="U32" s="51">
        <v>22520038</v>
      </c>
      <c r="V32" s="52">
        <v>23110583</v>
      </c>
      <c r="W32" s="15">
        <f t="shared" si="14"/>
        <v>4.0139342077964858E-2</v>
      </c>
      <c r="X32" s="59">
        <f t="shared" si="5"/>
        <v>590545</v>
      </c>
      <c r="Y32" s="60">
        <f t="shared" si="6"/>
        <v>2.6223090742564459E-2</v>
      </c>
    </row>
    <row r="33" spans="1:25" x14ac:dyDescent="0.35">
      <c r="A33" s="50" t="s">
        <v>50</v>
      </c>
      <c r="B33" s="51">
        <v>37143377</v>
      </c>
      <c r="C33" s="14">
        <f t="shared" si="7"/>
        <v>9.5712939850157615E-3</v>
      </c>
      <c r="D33" s="52">
        <v>29533872</v>
      </c>
      <c r="E33" s="15">
        <f t="shared" si="8"/>
        <v>8.9923680141177145E-3</v>
      </c>
      <c r="F33" s="53">
        <v>42901927</v>
      </c>
      <c r="G33" s="52">
        <v>30084196</v>
      </c>
      <c r="H33" s="16">
        <f t="shared" si="9"/>
        <v>9.4951394406239589E-3</v>
      </c>
      <c r="I33" s="54">
        <f t="shared" si="1"/>
        <v>-5758550</v>
      </c>
      <c r="J33" s="14">
        <f t="shared" si="10"/>
        <v>1.0808412293400358E-2</v>
      </c>
      <c r="K33" s="55">
        <f t="shared" si="11"/>
        <v>-550324</v>
      </c>
      <c r="L33" s="15">
        <f t="shared" si="12"/>
        <v>-4.7463041180883471E-3</v>
      </c>
      <c r="M33" s="51">
        <v>4772070</v>
      </c>
      <c r="N33" s="52">
        <v>1023645</v>
      </c>
      <c r="O33" s="52">
        <v>0</v>
      </c>
      <c r="P33" s="56">
        <v>-37165</v>
      </c>
      <c r="Q33" s="43">
        <f t="shared" si="13"/>
        <v>83156</v>
      </c>
      <c r="R33" s="52">
        <v>467168</v>
      </c>
      <c r="S33" s="57">
        <v>0</v>
      </c>
      <c r="T33" s="58">
        <v>0</v>
      </c>
      <c r="U33" s="51">
        <v>4824597</v>
      </c>
      <c r="V33" s="52">
        <v>4741441</v>
      </c>
      <c r="W33" s="15">
        <f t="shared" si="14"/>
        <v>8.2351155849892579E-3</v>
      </c>
      <c r="X33" s="59">
        <f t="shared" si="5"/>
        <v>-83156</v>
      </c>
      <c r="Y33" s="60">
        <f t="shared" si="6"/>
        <v>-1.7235843739902057E-2</v>
      </c>
    </row>
    <row r="34" spans="1:25" x14ac:dyDescent="0.35">
      <c r="A34" s="50" t="s">
        <v>51</v>
      </c>
      <c r="B34" s="51">
        <v>28557473</v>
      </c>
      <c r="C34" s="14">
        <f t="shared" si="7"/>
        <v>7.3588346464068142E-3</v>
      </c>
      <c r="D34" s="52">
        <v>24004080</v>
      </c>
      <c r="E34" s="15">
        <f t="shared" si="8"/>
        <v>7.3086766679398745E-3</v>
      </c>
      <c r="F34" s="53">
        <v>34184423</v>
      </c>
      <c r="G34" s="52">
        <v>22799313</v>
      </c>
      <c r="H34" s="16">
        <f t="shared" si="9"/>
        <v>7.1958930225501311E-3</v>
      </c>
      <c r="I34" s="54">
        <f t="shared" si="1"/>
        <v>-5626950</v>
      </c>
      <c r="J34" s="14">
        <f t="shared" si="10"/>
        <v>1.0561407915942234E-2</v>
      </c>
      <c r="K34" s="55">
        <f t="shared" si="11"/>
        <v>1204767</v>
      </c>
      <c r="L34" s="15">
        <f t="shared" si="12"/>
        <v>1.0390589131924002E-2</v>
      </c>
      <c r="M34" s="51">
        <v>5621974</v>
      </c>
      <c r="N34" s="52">
        <v>4976</v>
      </c>
      <c r="O34" s="52">
        <v>0</v>
      </c>
      <c r="P34" s="56">
        <v>0</v>
      </c>
      <c r="Q34" s="43">
        <f t="shared" si="13"/>
        <v>468424</v>
      </c>
      <c r="R34" s="52">
        <v>-1673191</v>
      </c>
      <c r="S34" s="57">
        <v>0</v>
      </c>
      <c r="T34" s="58">
        <v>0</v>
      </c>
      <c r="U34" s="51">
        <v>5621054</v>
      </c>
      <c r="V34" s="52">
        <v>5152630</v>
      </c>
      <c r="W34" s="15">
        <f t="shared" si="14"/>
        <v>8.9492843244665908E-3</v>
      </c>
      <c r="X34" s="59">
        <f t="shared" si="5"/>
        <v>-468424</v>
      </c>
      <c r="Y34" s="60">
        <f t="shared" si="6"/>
        <v>-8.3333837390638821E-2</v>
      </c>
    </row>
    <row r="35" spans="1:25" x14ac:dyDescent="0.35">
      <c r="A35" s="50" t="s">
        <v>52</v>
      </c>
      <c r="B35" s="51">
        <v>49846345</v>
      </c>
      <c r="C35" s="14">
        <f t="shared" si="7"/>
        <v>1.2844659279998167E-2</v>
      </c>
      <c r="D35" s="52">
        <v>41410684</v>
      </c>
      <c r="E35" s="15">
        <f t="shared" si="8"/>
        <v>1.2608577373272839E-2</v>
      </c>
      <c r="F35" s="53">
        <v>62135837</v>
      </c>
      <c r="G35" s="52">
        <v>40467359</v>
      </c>
      <c r="H35" s="16">
        <f t="shared" si="9"/>
        <v>1.2772261439155261E-2</v>
      </c>
      <c r="I35" s="54">
        <f t="shared" si="1"/>
        <v>-12289492</v>
      </c>
      <c r="J35" s="14">
        <f t="shared" si="10"/>
        <v>2.306655258918397E-2</v>
      </c>
      <c r="K35" s="55">
        <f t="shared" si="11"/>
        <v>943325</v>
      </c>
      <c r="L35" s="15">
        <f t="shared" si="12"/>
        <v>8.1357660799741428E-3</v>
      </c>
      <c r="M35" s="51">
        <v>12358630</v>
      </c>
      <c r="N35" s="52">
        <v>-19138</v>
      </c>
      <c r="O35" s="52">
        <v>0</v>
      </c>
      <c r="P35" s="56">
        <v>-50000</v>
      </c>
      <c r="Q35" s="43">
        <f t="shared" si="13"/>
        <v>-378703</v>
      </c>
      <c r="R35" s="52">
        <v>-564622</v>
      </c>
      <c r="S35" s="57">
        <v>0</v>
      </c>
      <c r="T35" s="58">
        <v>0</v>
      </c>
      <c r="U35" s="51">
        <v>12291592</v>
      </c>
      <c r="V35" s="52">
        <v>12670295</v>
      </c>
      <c r="W35" s="15">
        <f t="shared" si="14"/>
        <v>2.2006251648161702E-2</v>
      </c>
      <c r="X35" s="59">
        <f t="shared" si="5"/>
        <v>378703</v>
      </c>
      <c r="Y35" s="60">
        <f t="shared" si="6"/>
        <v>3.0809922750445917E-2</v>
      </c>
    </row>
    <row r="36" spans="1:25" x14ac:dyDescent="0.35">
      <c r="A36" s="50" t="s">
        <v>53</v>
      </c>
      <c r="B36" s="51">
        <v>87709365</v>
      </c>
      <c r="C36" s="14">
        <f t="shared" si="7"/>
        <v>2.2601394527321839E-2</v>
      </c>
      <c r="D36" s="52">
        <v>72689288</v>
      </c>
      <c r="E36" s="15">
        <f t="shared" si="8"/>
        <v>2.2132175164170504E-2</v>
      </c>
      <c r="F36" s="53">
        <v>90359146</v>
      </c>
      <c r="G36" s="52">
        <v>61882073</v>
      </c>
      <c r="H36" s="16">
        <f t="shared" si="9"/>
        <v>1.9531148913199178E-2</v>
      </c>
      <c r="I36" s="54">
        <f t="shared" si="1"/>
        <v>-2649781</v>
      </c>
      <c r="J36" s="14">
        <f t="shared" si="10"/>
        <v>4.9734612941137431E-3</v>
      </c>
      <c r="K36" s="55">
        <f t="shared" si="11"/>
        <v>10807215</v>
      </c>
      <c r="L36" s="15">
        <f t="shared" si="12"/>
        <v>9.3207508775859593E-2</v>
      </c>
      <c r="M36" s="51">
        <v>1811110</v>
      </c>
      <c r="N36" s="52">
        <v>1152308</v>
      </c>
      <c r="O36" s="52">
        <v>0</v>
      </c>
      <c r="P36" s="56">
        <v>-313637</v>
      </c>
      <c r="Q36" s="43">
        <f t="shared" si="13"/>
        <v>-9094775</v>
      </c>
      <c r="R36" s="52">
        <v>-1398803</v>
      </c>
      <c r="S36" s="57">
        <v>0</v>
      </c>
      <c r="T36" s="58">
        <v>-313637</v>
      </c>
      <c r="U36" s="51">
        <v>2211378</v>
      </c>
      <c r="V36" s="52">
        <v>11306153</v>
      </c>
      <c r="W36" s="15">
        <f t="shared" si="14"/>
        <v>1.9636957789113698E-2</v>
      </c>
      <c r="X36" s="59">
        <f t="shared" si="5"/>
        <v>9094775</v>
      </c>
      <c r="Y36" s="60">
        <f t="shared" si="6"/>
        <v>4.112718404542326</v>
      </c>
    </row>
    <row r="37" spans="1:25" x14ac:dyDescent="0.35">
      <c r="A37" s="50" t="s">
        <v>54</v>
      </c>
      <c r="B37" s="51">
        <v>41285364</v>
      </c>
      <c r="C37" s="14">
        <f t="shared" si="7"/>
        <v>1.0638622226578543E-2</v>
      </c>
      <c r="D37" s="52">
        <v>35322936</v>
      </c>
      <c r="E37" s="15">
        <f t="shared" si="8"/>
        <v>1.0755001574162952E-2</v>
      </c>
      <c r="F37" s="53">
        <v>53803206</v>
      </c>
      <c r="G37" s="52">
        <v>37259391</v>
      </c>
      <c r="H37" s="16">
        <f t="shared" si="9"/>
        <v>1.1759766257929226E-2</v>
      </c>
      <c r="I37" s="54">
        <f t="shared" si="1"/>
        <v>-12517842</v>
      </c>
      <c r="J37" s="14">
        <f t="shared" si="10"/>
        <v>2.3495150230464844E-2</v>
      </c>
      <c r="K37" s="55">
        <f t="shared" si="11"/>
        <v>-1936455</v>
      </c>
      <c r="L37" s="15">
        <f t="shared" si="12"/>
        <v>-1.670107853008913E-2</v>
      </c>
      <c r="M37" s="51">
        <v>11511878</v>
      </c>
      <c r="N37" s="52">
        <v>1255964</v>
      </c>
      <c r="O37" s="52">
        <v>0</v>
      </c>
      <c r="P37" s="56">
        <v>-250000</v>
      </c>
      <c r="Q37" s="43">
        <f t="shared" si="13"/>
        <v>1614282</v>
      </c>
      <c r="R37" s="52">
        <v>522173</v>
      </c>
      <c r="S37" s="57">
        <v>0</v>
      </c>
      <c r="T37" s="58">
        <v>-200000</v>
      </c>
      <c r="U37" s="51">
        <v>11511878</v>
      </c>
      <c r="V37" s="52">
        <v>9897596</v>
      </c>
      <c r="W37" s="15">
        <f t="shared" si="14"/>
        <v>1.7190522263912454E-2</v>
      </c>
      <c r="X37" s="59">
        <f t="shared" si="5"/>
        <v>-1614282</v>
      </c>
      <c r="Y37" s="60">
        <f t="shared" si="6"/>
        <v>-0.14022751109766796</v>
      </c>
    </row>
    <row r="38" spans="1:25" x14ac:dyDescent="0.35">
      <c r="A38" s="50" t="s">
        <v>55</v>
      </c>
      <c r="B38" s="51">
        <v>51731339</v>
      </c>
      <c r="C38" s="14">
        <f t="shared" si="7"/>
        <v>1.333039410518627E-2</v>
      </c>
      <c r="D38" s="52">
        <v>46489224</v>
      </c>
      <c r="E38" s="15">
        <f t="shared" si="8"/>
        <v>1.4154873119879223E-2</v>
      </c>
      <c r="F38" s="53">
        <v>59247375</v>
      </c>
      <c r="G38" s="52">
        <v>46965415</v>
      </c>
      <c r="H38" s="16">
        <f t="shared" si="9"/>
        <v>1.4823170421831188E-2</v>
      </c>
      <c r="I38" s="54">
        <f t="shared" si="1"/>
        <v>-7516036</v>
      </c>
      <c r="J38" s="14">
        <f t="shared" si="10"/>
        <v>1.4107095692498919E-2</v>
      </c>
      <c r="K38" s="55">
        <f t="shared" si="11"/>
        <v>-476191</v>
      </c>
      <c r="L38" s="15">
        <f t="shared" si="12"/>
        <v>-4.1069393744350745E-3</v>
      </c>
      <c r="M38" s="51">
        <v>7792125</v>
      </c>
      <c r="N38" s="52">
        <v>-276089</v>
      </c>
      <c r="O38" s="52">
        <v>0</v>
      </c>
      <c r="P38" s="56">
        <v>0</v>
      </c>
      <c r="Q38" s="43">
        <f t="shared" si="13"/>
        <v>403323</v>
      </c>
      <c r="R38" s="52">
        <v>72868</v>
      </c>
      <c r="S38" s="57">
        <v>0</v>
      </c>
      <c r="T38" s="58">
        <v>0</v>
      </c>
      <c r="U38" s="51">
        <v>8640077</v>
      </c>
      <c r="V38" s="52">
        <v>8236754</v>
      </c>
      <c r="W38" s="15">
        <f t="shared" si="14"/>
        <v>1.4305908527623271E-2</v>
      </c>
      <c r="X38" s="59">
        <f t="shared" si="5"/>
        <v>-403323</v>
      </c>
      <c r="Y38" s="60">
        <f t="shared" si="6"/>
        <v>-4.6680486759550832E-2</v>
      </c>
    </row>
    <row r="39" spans="1:25" x14ac:dyDescent="0.35">
      <c r="A39" s="50" t="s">
        <v>56</v>
      </c>
      <c r="B39" s="51">
        <v>21413156</v>
      </c>
      <c r="C39" s="14">
        <f t="shared" si="7"/>
        <v>5.5178507657772788E-3</v>
      </c>
      <c r="D39" s="52">
        <v>18124906</v>
      </c>
      <c r="E39" s="15">
        <f t="shared" si="8"/>
        <v>5.5186067364716099E-3</v>
      </c>
      <c r="F39" s="53">
        <v>23524624</v>
      </c>
      <c r="G39" s="52">
        <v>16296466</v>
      </c>
      <c r="H39" s="16">
        <f t="shared" si="9"/>
        <v>5.1434719099485784E-3</v>
      </c>
      <c r="I39" s="54">
        <f t="shared" si="1"/>
        <v>-2111468</v>
      </c>
      <c r="J39" s="14">
        <f t="shared" si="10"/>
        <v>3.9630838819358118E-3</v>
      </c>
      <c r="K39" s="55">
        <f t="shared" si="11"/>
        <v>1828440</v>
      </c>
      <c r="L39" s="15">
        <f t="shared" si="12"/>
        <v>1.5769496336117374E-2</v>
      </c>
      <c r="M39" s="51">
        <v>2387302</v>
      </c>
      <c r="N39" s="52">
        <v>-214834</v>
      </c>
      <c r="O39" s="52">
        <v>0</v>
      </c>
      <c r="P39" s="56">
        <v>-61000</v>
      </c>
      <c r="Q39" s="43">
        <f t="shared" si="13"/>
        <v>-1372328</v>
      </c>
      <c r="R39" s="52">
        <v>-395112</v>
      </c>
      <c r="S39" s="57">
        <v>0</v>
      </c>
      <c r="T39" s="58">
        <v>-61000</v>
      </c>
      <c r="U39" s="51">
        <v>2564114</v>
      </c>
      <c r="V39" s="52">
        <v>3936442</v>
      </c>
      <c r="W39" s="15">
        <f t="shared" si="14"/>
        <v>6.8369626161342689E-3</v>
      </c>
      <c r="X39" s="59">
        <f t="shared" si="5"/>
        <v>1372328</v>
      </c>
      <c r="Y39" s="60">
        <f t="shared" si="6"/>
        <v>0.53520553298332296</v>
      </c>
    </row>
    <row r="40" spans="1:25" x14ac:dyDescent="0.35">
      <c r="A40" s="50" t="s">
        <v>57</v>
      </c>
      <c r="B40" s="51">
        <v>62203549</v>
      </c>
      <c r="C40" s="14">
        <f t="shared" si="7"/>
        <v>1.6028926351805146E-2</v>
      </c>
      <c r="D40" s="52">
        <v>52604780</v>
      </c>
      <c r="E40" s="15">
        <f t="shared" si="8"/>
        <v>1.6016915799651983E-2</v>
      </c>
      <c r="F40" s="53">
        <v>65763287</v>
      </c>
      <c r="G40" s="52">
        <v>49675426</v>
      </c>
      <c r="H40" s="16">
        <f t="shared" si="9"/>
        <v>1.5678500985779938E-2</v>
      </c>
      <c r="I40" s="54">
        <f t="shared" si="1"/>
        <v>-3559738</v>
      </c>
      <c r="J40" s="14">
        <f t="shared" si="10"/>
        <v>6.6813895790579928E-3</v>
      </c>
      <c r="K40" s="55">
        <f t="shared" si="11"/>
        <v>2929354</v>
      </c>
      <c r="L40" s="15">
        <f t="shared" si="12"/>
        <v>2.5264398706105081E-2</v>
      </c>
      <c r="M40" s="51">
        <v>5861962</v>
      </c>
      <c r="N40" s="52">
        <v>-2034582</v>
      </c>
      <c r="O40" s="52">
        <v>0</v>
      </c>
      <c r="P40" s="56">
        <v>-267642</v>
      </c>
      <c r="Q40" s="43">
        <f t="shared" si="13"/>
        <v>-790286</v>
      </c>
      <c r="R40" s="52">
        <v>-1949556</v>
      </c>
      <c r="S40" s="57">
        <v>0</v>
      </c>
      <c r="T40" s="58">
        <v>-189512</v>
      </c>
      <c r="U40" s="51">
        <v>5915424</v>
      </c>
      <c r="V40" s="52">
        <v>6705710</v>
      </c>
      <c r="W40" s="15">
        <f t="shared" si="14"/>
        <v>1.1646732908712418E-2</v>
      </c>
      <c r="X40" s="59">
        <f t="shared" si="5"/>
        <v>790286</v>
      </c>
      <c r="Y40" s="60">
        <f t="shared" si="6"/>
        <v>0.13359752403208969</v>
      </c>
    </row>
    <row r="41" spans="1:25" x14ac:dyDescent="0.35">
      <c r="A41" s="50" t="s">
        <v>58</v>
      </c>
      <c r="B41" s="51">
        <v>38201061</v>
      </c>
      <c r="C41" s="14">
        <f t="shared" si="7"/>
        <v>9.843843368644703E-3</v>
      </c>
      <c r="D41" s="52">
        <v>31095041</v>
      </c>
      <c r="E41" s="15">
        <f t="shared" si="8"/>
        <v>9.4677071833344072E-3</v>
      </c>
      <c r="F41" s="53">
        <v>40518032</v>
      </c>
      <c r="G41" s="52">
        <v>30351168</v>
      </c>
      <c r="H41" s="16">
        <f t="shared" si="9"/>
        <v>9.5794008370974522E-3</v>
      </c>
      <c r="I41" s="54">
        <f t="shared" si="1"/>
        <v>-2316971</v>
      </c>
      <c r="J41" s="14">
        <f t="shared" si="10"/>
        <v>4.3487992358930841E-3</v>
      </c>
      <c r="K41" s="55">
        <f t="shared" si="11"/>
        <v>743873</v>
      </c>
      <c r="L41" s="15">
        <f t="shared" si="12"/>
        <v>6.415579700748528E-3</v>
      </c>
      <c r="M41" s="51">
        <v>2394997</v>
      </c>
      <c r="N41" s="52">
        <v>-17892</v>
      </c>
      <c r="O41" s="52">
        <v>0</v>
      </c>
      <c r="P41" s="56">
        <v>-60134</v>
      </c>
      <c r="Q41" s="43">
        <f t="shared" si="13"/>
        <v>-215417</v>
      </c>
      <c r="R41" s="52">
        <v>-488456</v>
      </c>
      <c r="S41" s="57">
        <v>0</v>
      </c>
      <c r="T41" s="58">
        <v>-40000</v>
      </c>
      <c r="U41" s="51">
        <v>3541286</v>
      </c>
      <c r="V41" s="52">
        <v>3756703</v>
      </c>
      <c r="W41" s="15">
        <f t="shared" si="14"/>
        <v>6.5247850650205072E-3</v>
      </c>
      <c r="X41" s="59">
        <f t="shared" si="5"/>
        <v>215417</v>
      </c>
      <c r="Y41" s="60">
        <f t="shared" si="6"/>
        <v>6.0830161698320895E-2</v>
      </c>
    </row>
    <row r="42" spans="1:25" x14ac:dyDescent="0.35">
      <c r="A42" s="50" t="s">
        <v>59</v>
      </c>
      <c r="B42" s="51">
        <v>62926555</v>
      </c>
      <c r="C42" s="14">
        <f t="shared" si="7"/>
        <v>1.6215234209029067E-2</v>
      </c>
      <c r="D42" s="52">
        <v>53689442</v>
      </c>
      <c r="E42" s="15">
        <f t="shared" si="8"/>
        <v>1.6347169816969081E-2</v>
      </c>
      <c r="F42" s="53">
        <v>72078238</v>
      </c>
      <c r="G42" s="52">
        <v>53996396</v>
      </c>
      <c r="H42" s="16">
        <f t="shared" si="9"/>
        <v>1.7042280581842699E-2</v>
      </c>
      <c r="I42" s="54">
        <f t="shared" si="1"/>
        <v>-9151683</v>
      </c>
      <c r="J42" s="14">
        <f t="shared" si="10"/>
        <v>1.717709545675614E-2</v>
      </c>
      <c r="K42" s="55">
        <f t="shared" si="11"/>
        <v>-306954</v>
      </c>
      <c r="L42" s="15">
        <f t="shared" si="12"/>
        <v>-2.6473441722761329E-3</v>
      </c>
      <c r="M42" s="51">
        <v>4151258</v>
      </c>
      <c r="N42" s="52">
        <v>5017610</v>
      </c>
      <c r="O42" s="52">
        <v>0</v>
      </c>
      <c r="P42" s="56">
        <v>-17185</v>
      </c>
      <c r="Q42" s="43">
        <f t="shared" si="13"/>
        <v>-3372243</v>
      </c>
      <c r="R42" s="52">
        <v>3679197</v>
      </c>
      <c r="S42" s="57">
        <v>0</v>
      </c>
      <c r="T42" s="58">
        <v>0</v>
      </c>
      <c r="U42" s="51">
        <v>5545467</v>
      </c>
      <c r="V42" s="52">
        <v>8917710</v>
      </c>
      <c r="W42" s="15">
        <f t="shared" si="14"/>
        <v>1.5488618882617025E-2</v>
      </c>
      <c r="X42" s="59">
        <f t="shared" si="5"/>
        <v>3372243</v>
      </c>
      <c r="Y42" s="60">
        <f t="shared" si="6"/>
        <v>0.60810802769180672</v>
      </c>
    </row>
    <row r="43" spans="1:25" x14ac:dyDescent="0.35">
      <c r="A43" s="50" t="s">
        <v>60</v>
      </c>
      <c r="B43" s="51">
        <v>86737748</v>
      </c>
      <c r="C43" s="14">
        <f t="shared" si="7"/>
        <v>2.2351023325267727E-2</v>
      </c>
      <c r="D43" s="52">
        <v>71385820</v>
      </c>
      <c r="E43" s="15">
        <f t="shared" si="8"/>
        <v>2.1735299876344174E-2</v>
      </c>
      <c r="F43" s="53">
        <v>93938615</v>
      </c>
      <c r="G43" s="52">
        <v>70177443</v>
      </c>
      <c r="H43" s="16">
        <f t="shared" si="9"/>
        <v>2.2149324079375091E-2</v>
      </c>
      <c r="I43" s="54">
        <f t="shared" si="1"/>
        <v>-7200867</v>
      </c>
      <c r="J43" s="14">
        <f t="shared" si="10"/>
        <v>1.3515544608615182E-2</v>
      </c>
      <c r="K43" s="55">
        <f t="shared" si="11"/>
        <v>1208377</v>
      </c>
      <c r="L43" s="15">
        <f t="shared" si="12"/>
        <v>1.0421723805073453E-2</v>
      </c>
      <c r="M43" s="51">
        <v>7163328</v>
      </c>
      <c r="N43" s="52">
        <v>101300</v>
      </c>
      <c r="O43" s="52">
        <v>0</v>
      </c>
      <c r="P43" s="56">
        <v>-63761</v>
      </c>
      <c r="Q43" s="43">
        <f t="shared" si="13"/>
        <v>-1234165</v>
      </c>
      <c r="R43" s="52">
        <v>25788</v>
      </c>
      <c r="S43" s="57">
        <v>0</v>
      </c>
      <c r="T43" s="58">
        <v>0</v>
      </c>
      <c r="U43" s="51">
        <v>7163328</v>
      </c>
      <c r="V43" s="52">
        <v>8397493</v>
      </c>
      <c r="W43" s="15">
        <f t="shared" si="14"/>
        <v>1.4585086154006386E-2</v>
      </c>
      <c r="X43" s="59">
        <f t="shared" si="5"/>
        <v>1234165</v>
      </c>
      <c r="Y43" s="60">
        <f t="shared" si="6"/>
        <v>0.17228933255604106</v>
      </c>
    </row>
    <row r="44" spans="1:25" x14ac:dyDescent="0.35">
      <c r="A44" s="50" t="s">
        <v>61</v>
      </c>
      <c r="B44" s="51">
        <v>18738715</v>
      </c>
      <c r="C44" s="14">
        <f t="shared" si="7"/>
        <v>4.8286872291236366E-3</v>
      </c>
      <c r="D44" s="52">
        <v>14060688</v>
      </c>
      <c r="E44" s="15">
        <f t="shared" si="8"/>
        <v>4.2811481348496664E-3</v>
      </c>
      <c r="F44" s="53">
        <v>19188989</v>
      </c>
      <c r="G44" s="52">
        <v>14458547</v>
      </c>
      <c r="H44" s="16">
        <f t="shared" si="9"/>
        <v>4.5633900229148632E-3</v>
      </c>
      <c r="I44" s="54">
        <f t="shared" si="1"/>
        <v>-450274</v>
      </c>
      <c r="J44" s="14">
        <f t="shared" si="10"/>
        <v>8.4513411136458887E-4</v>
      </c>
      <c r="K44" s="55">
        <f t="shared" si="11"/>
        <v>-397859</v>
      </c>
      <c r="L44" s="15">
        <f t="shared" si="12"/>
        <v>-3.4313600899079665E-3</v>
      </c>
      <c r="M44" s="51">
        <v>490773</v>
      </c>
      <c r="N44" s="52">
        <v>-40499</v>
      </c>
      <c r="O44" s="52">
        <v>0</v>
      </c>
      <c r="P44" s="56">
        <v>0</v>
      </c>
      <c r="Q44" s="43">
        <f t="shared" si="13"/>
        <v>266815</v>
      </c>
      <c r="R44" s="52">
        <v>131044</v>
      </c>
      <c r="S44" s="57">
        <v>0</v>
      </c>
      <c r="T44" s="58">
        <v>0</v>
      </c>
      <c r="U44" s="51">
        <v>479131</v>
      </c>
      <c r="V44" s="52">
        <v>212316</v>
      </c>
      <c r="W44" s="15">
        <f t="shared" si="14"/>
        <v>3.6875852732166849E-4</v>
      </c>
      <c r="X44" s="59">
        <f t="shared" si="5"/>
        <v>-266815</v>
      </c>
      <c r="Y44" s="60">
        <f t="shared" si="6"/>
        <v>-0.55687275505028899</v>
      </c>
    </row>
    <row r="45" spans="1:25" x14ac:dyDescent="0.35">
      <c r="A45" s="50" t="s">
        <v>62</v>
      </c>
      <c r="B45" s="51">
        <v>109068246</v>
      </c>
      <c r="C45" s="14">
        <f t="shared" si="7"/>
        <v>2.8105259435511728E-2</v>
      </c>
      <c r="D45" s="52">
        <v>87985715</v>
      </c>
      <c r="E45" s="15">
        <f t="shared" si="8"/>
        <v>2.6789576702481721E-2</v>
      </c>
      <c r="F45" s="53">
        <v>125294952</v>
      </c>
      <c r="G45" s="52">
        <v>93223088</v>
      </c>
      <c r="H45" s="16">
        <f t="shared" si="9"/>
        <v>2.9422964125268902E-2</v>
      </c>
      <c r="I45" s="54">
        <f t="shared" si="1"/>
        <v>-16226706</v>
      </c>
      <c r="J45" s="14">
        <f t="shared" si="10"/>
        <v>3.0456439314027552E-2</v>
      </c>
      <c r="K45" s="55">
        <f t="shared" si="11"/>
        <v>-5237373</v>
      </c>
      <c r="L45" s="15">
        <f t="shared" si="12"/>
        <v>-4.5170054436776741E-2</v>
      </c>
      <c r="M45" s="51">
        <v>12474888</v>
      </c>
      <c r="N45" s="52">
        <v>4098664</v>
      </c>
      <c r="O45" s="52">
        <v>0</v>
      </c>
      <c r="P45" s="56">
        <v>-346846</v>
      </c>
      <c r="Q45" s="43">
        <f t="shared" si="13"/>
        <v>3265208</v>
      </c>
      <c r="R45" s="52">
        <v>2360858</v>
      </c>
      <c r="S45" s="57">
        <v>0</v>
      </c>
      <c r="T45" s="58">
        <v>-388693</v>
      </c>
      <c r="U45" s="51">
        <v>12627862</v>
      </c>
      <c r="V45" s="52">
        <v>9362654</v>
      </c>
      <c r="W45" s="15">
        <f t="shared" si="14"/>
        <v>1.6261414593635566E-2</v>
      </c>
      <c r="X45" s="59">
        <f t="shared" si="5"/>
        <v>-3265208</v>
      </c>
      <c r="Y45" s="60">
        <f t="shared" si="6"/>
        <v>-0.25857172021677144</v>
      </c>
    </row>
    <row r="46" spans="1:25" x14ac:dyDescent="0.35">
      <c r="A46" s="50" t="s">
        <v>63</v>
      </c>
      <c r="B46" s="51">
        <v>4940953</v>
      </c>
      <c r="C46" s="14">
        <f t="shared" si="7"/>
        <v>1.2732098572821092E-3</v>
      </c>
      <c r="D46" s="52">
        <v>4416817</v>
      </c>
      <c r="E46" s="15">
        <f t="shared" si="8"/>
        <v>1.3448166875989495E-3</v>
      </c>
      <c r="F46" s="53">
        <v>5777830</v>
      </c>
      <c r="G46" s="52">
        <v>4388424</v>
      </c>
      <c r="H46" s="16">
        <f t="shared" si="9"/>
        <v>1.3850693501857507E-3</v>
      </c>
      <c r="I46" s="54">
        <f t="shared" si="1"/>
        <v>-836877</v>
      </c>
      <c r="J46" s="14">
        <f t="shared" si="10"/>
        <v>1.5707620242706951E-3</v>
      </c>
      <c r="K46" s="55">
        <f t="shared" si="11"/>
        <v>28393</v>
      </c>
      <c r="L46" s="15">
        <f t="shared" si="12"/>
        <v>2.4487722291755844E-4</v>
      </c>
      <c r="M46" s="51">
        <v>797294</v>
      </c>
      <c r="N46" s="52">
        <v>39583</v>
      </c>
      <c r="O46" s="52">
        <v>0</v>
      </c>
      <c r="P46" s="56">
        <v>0</v>
      </c>
      <c r="Q46" s="43">
        <f t="shared" si="13"/>
        <v>-26059</v>
      </c>
      <c r="R46" s="52">
        <v>-2334</v>
      </c>
      <c r="S46" s="57">
        <v>0</v>
      </c>
      <c r="T46" s="58">
        <v>0</v>
      </c>
      <c r="U46" s="51">
        <v>797294</v>
      </c>
      <c r="V46" s="52">
        <v>823353</v>
      </c>
      <c r="W46" s="15">
        <f t="shared" si="14"/>
        <v>1.4300308961447924E-3</v>
      </c>
      <c r="X46" s="59">
        <f t="shared" si="5"/>
        <v>26059</v>
      </c>
      <c r="Y46" s="60">
        <f t="shared" si="6"/>
        <v>3.2684304660514085E-2</v>
      </c>
    </row>
    <row r="47" spans="1:25" ht="14.5" thickBot="1" x14ac:dyDescent="0.4">
      <c r="A47" s="63" t="s">
        <v>64</v>
      </c>
      <c r="B47" s="64">
        <v>19630926</v>
      </c>
      <c r="C47" s="17">
        <f t="shared" si="7"/>
        <v>5.0585966899048922E-3</v>
      </c>
      <c r="D47" s="65">
        <v>17253992</v>
      </c>
      <c r="E47" s="18">
        <f t="shared" si="8"/>
        <v>5.2534339478630824E-3</v>
      </c>
      <c r="F47" s="66">
        <v>23338555</v>
      </c>
      <c r="G47" s="65">
        <v>16181146</v>
      </c>
      <c r="H47" s="19">
        <f t="shared" si="9"/>
        <v>5.1070747437988581E-3</v>
      </c>
      <c r="I47" s="67">
        <f t="shared" si="1"/>
        <v>-3707629</v>
      </c>
      <c r="J47" s="17">
        <f t="shared" si="10"/>
        <v>6.9589710713578376E-3</v>
      </c>
      <c r="K47" s="68">
        <f t="shared" si="11"/>
        <v>1072846</v>
      </c>
      <c r="L47" s="18">
        <f t="shared" si="12"/>
        <v>9.2528281301099188E-3</v>
      </c>
      <c r="M47" s="64">
        <v>4237017</v>
      </c>
      <c r="N47" s="65">
        <v>-529388</v>
      </c>
      <c r="O47" s="65">
        <v>0</v>
      </c>
      <c r="P47" s="69">
        <v>0</v>
      </c>
      <c r="Q47" s="43">
        <f t="shared" si="13"/>
        <v>-489730</v>
      </c>
      <c r="R47" s="65">
        <v>-583116</v>
      </c>
      <c r="S47" s="70">
        <v>0</v>
      </c>
      <c r="T47" s="71">
        <v>0</v>
      </c>
      <c r="U47" s="64">
        <v>4237017</v>
      </c>
      <c r="V47" s="65">
        <v>4726747</v>
      </c>
      <c r="W47" s="18">
        <f t="shared" si="14"/>
        <v>8.2095944853054631E-3</v>
      </c>
      <c r="X47" s="72">
        <f t="shared" si="5"/>
        <v>489730</v>
      </c>
      <c r="Y47" s="73">
        <f t="shared" si="6"/>
        <v>0.1155836759682578</v>
      </c>
    </row>
  </sheetData>
  <mergeCells count="11">
    <mergeCell ref="A1:Y1"/>
    <mergeCell ref="B2:E2"/>
    <mergeCell ref="F2:H2"/>
    <mergeCell ref="I2:L2"/>
    <mergeCell ref="M2:P2"/>
    <mergeCell ref="Q2:T2"/>
    <mergeCell ref="V2:V3"/>
    <mergeCell ref="W2:W3"/>
    <mergeCell ref="X2:Y2"/>
    <mergeCell ref="A2:A3"/>
    <mergeCell ref="U2:U3"/>
  </mergeCells>
  <printOptions horizontalCentered="1"/>
  <pageMargins left="0" right="0" top="0" bottom="0" header="0.31496062992125984" footer="0.31496062992125984"/>
  <pageSetup paperSize="9" scale="48" orientation="landscape" r:id="rId1"/>
  <headerFooter>
    <oddFooter>&amp;C&amp;P&amp;R&amp;"Times New Roman,Italic"&amp;7Informācijas avots: Valsts kasē iesniegtie pašvaldību mēneša pārskati uz 31.10.2024.
           https://www.fm.gov.lv/lv/pasvaldibu-finansu-raditaju-analize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pamat</vt:lpstr>
      <vt:lpstr>pamat!Print_Area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Renāte Mākulēna</cp:lastModifiedBy>
  <dcterms:created xsi:type="dcterms:W3CDTF">2024-04-15T08:02:19Z</dcterms:created>
  <dcterms:modified xsi:type="dcterms:W3CDTF">2024-11-15T08:18:15Z</dcterms:modified>
</cp:coreProperties>
</file>