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u bāzes\2024\11_Novembris_2024\mājas lapai\"/>
    </mc:Choice>
  </mc:AlternateContent>
  <xr:revisionPtr revIDLastSave="0" documentId="13_ncr:1_{CEEE2A86-70D4-4A72-98E5-904F76888262}" xr6:coauthVersionLast="47" xr6:coauthVersionMax="47" xr10:uidLastSave="{00000000-0000-0000-0000-000000000000}"/>
  <bookViews>
    <workbookView xWindow="-110" yWindow="-110" windowWidth="19420" windowHeight="10300" xr2:uid="{A4C36056-E011-40D5-8F7F-9D7A5AA47930}"/>
  </bookViews>
  <sheets>
    <sheet name="pamat" sheetId="1" r:id="rId1"/>
  </sheets>
  <definedNames>
    <definedName name="_xlnm._FilterDatabase" localSheetId="0" hidden="1">pamat!$A$4:$B$47</definedName>
    <definedName name="_xlnm.Print_Area" localSheetId="0">pamat!$A$1:$W$47</definedName>
    <definedName name="_xlnm.Print_Titles" localSheetId="0">pamat!$1:$3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7" i="1" l="1"/>
  <c r="X47" i="1"/>
  <c r="Q47" i="1"/>
  <c r="K47" i="1"/>
  <c r="I47" i="1"/>
  <c r="Y46" i="1"/>
  <c r="X46" i="1"/>
  <c r="Q46" i="1"/>
  <c r="K46" i="1"/>
  <c r="I46" i="1"/>
  <c r="Y45" i="1"/>
  <c r="X45" i="1"/>
  <c r="Q45" i="1"/>
  <c r="K45" i="1"/>
  <c r="I45" i="1"/>
  <c r="Y44" i="1"/>
  <c r="X44" i="1"/>
  <c r="Q44" i="1"/>
  <c r="K44" i="1"/>
  <c r="I44" i="1"/>
  <c r="Y43" i="1"/>
  <c r="X43" i="1"/>
  <c r="Q43" i="1"/>
  <c r="K43" i="1"/>
  <c r="I43" i="1"/>
  <c r="E43" i="1"/>
  <c r="Y42" i="1"/>
  <c r="X42" i="1"/>
  <c r="Q42" i="1"/>
  <c r="K42" i="1"/>
  <c r="I42" i="1"/>
  <c r="Y41" i="1"/>
  <c r="X41" i="1"/>
  <c r="Q41" i="1"/>
  <c r="K41" i="1"/>
  <c r="I41" i="1"/>
  <c r="Y40" i="1"/>
  <c r="X40" i="1"/>
  <c r="Q40" i="1"/>
  <c r="K40" i="1"/>
  <c r="I40" i="1"/>
  <c r="Y39" i="1"/>
  <c r="X39" i="1"/>
  <c r="Q39" i="1"/>
  <c r="K39" i="1"/>
  <c r="I39" i="1"/>
  <c r="Y38" i="1"/>
  <c r="X38" i="1"/>
  <c r="Q38" i="1"/>
  <c r="K38" i="1"/>
  <c r="I38" i="1"/>
  <c r="Y37" i="1"/>
  <c r="X37" i="1"/>
  <c r="Q37" i="1"/>
  <c r="K37" i="1"/>
  <c r="I37" i="1"/>
  <c r="Y36" i="1"/>
  <c r="X36" i="1"/>
  <c r="Q36" i="1"/>
  <c r="K36" i="1"/>
  <c r="I36" i="1"/>
  <c r="Y35" i="1"/>
  <c r="X35" i="1"/>
  <c r="Q35" i="1"/>
  <c r="K35" i="1"/>
  <c r="I35" i="1"/>
  <c r="Y34" i="1"/>
  <c r="X34" i="1"/>
  <c r="Q34" i="1"/>
  <c r="K34" i="1"/>
  <c r="I34" i="1"/>
  <c r="Y33" i="1"/>
  <c r="X33" i="1"/>
  <c r="Q33" i="1"/>
  <c r="K33" i="1"/>
  <c r="I33" i="1"/>
  <c r="Y32" i="1"/>
  <c r="X32" i="1"/>
  <c r="Q32" i="1"/>
  <c r="K32" i="1"/>
  <c r="I32" i="1"/>
  <c r="C32" i="1"/>
  <c r="Y31" i="1"/>
  <c r="X31" i="1"/>
  <c r="Q31" i="1"/>
  <c r="K31" i="1"/>
  <c r="I31" i="1"/>
  <c r="Y30" i="1"/>
  <c r="X30" i="1"/>
  <c r="Q30" i="1"/>
  <c r="K30" i="1"/>
  <c r="I30" i="1"/>
  <c r="Y29" i="1"/>
  <c r="X29" i="1"/>
  <c r="Q29" i="1"/>
  <c r="K29" i="1"/>
  <c r="I29" i="1"/>
  <c r="C29" i="1"/>
  <c r="Y28" i="1"/>
  <c r="X28" i="1"/>
  <c r="Q28" i="1"/>
  <c r="K28" i="1"/>
  <c r="I28" i="1"/>
  <c r="Y27" i="1"/>
  <c r="X27" i="1"/>
  <c r="Q27" i="1"/>
  <c r="K27" i="1"/>
  <c r="I27" i="1"/>
  <c r="Y26" i="1"/>
  <c r="X26" i="1"/>
  <c r="Q26" i="1"/>
  <c r="K26" i="1"/>
  <c r="I26" i="1"/>
  <c r="Y25" i="1"/>
  <c r="X25" i="1"/>
  <c r="Q25" i="1"/>
  <c r="K25" i="1"/>
  <c r="I25" i="1"/>
  <c r="Y24" i="1"/>
  <c r="X24" i="1"/>
  <c r="Q24" i="1"/>
  <c r="K24" i="1"/>
  <c r="I24" i="1"/>
  <c r="Y23" i="1"/>
  <c r="X23" i="1"/>
  <c r="Q23" i="1"/>
  <c r="K23" i="1"/>
  <c r="I23" i="1"/>
  <c r="Y22" i="1"/>
  <c r="X22" i="1"/>
  <c r="Q22" i="1"/>
  <c r="K22" i="1"/>
  <c r="I22" i="1"/>
  <c r="Y21" i="1"/>
  <c r="X21" i="1"/>
  <c r="Q21" i="1"/>
  <c r="K21" i="1"/>
  <c r="I21" i="1"/>
  <c r="Y20" i="1"/>
  <c r="X20" i="1"/>
  <c r="Q20" i="1"/>
  <c r="K20" i="1"/>
  <c r="I20" i="1"/>
  <c r="Y19" i="1"/>
  <c r="X19" i="1"/>
  <c r="Q19" i="1"/>
  <c r="K19" i="1"/>
  <c r="I19" i="1"/>
  <c r="Y18" i="1"/>
  <c r="X18" i="1"/>
  <c r="Q18" i="1"/>
  <c r="K18" i="1"/>
  <c r="I18" i="1"/>
  <c r="Y17" i="1"/>
  <c r="X17" i="1"/>
  <c r="Q17" i="1"/>
  <c r="K17" i="1"/>
  <c r="I17" i="1"/>
  <c r="Y16" i="1"/>
  <c r="X16" i="1"/>
  <c r="W16" i="1"/>
  <c r="Q16" i="1"/>
  <c r="K16" i="1"/>
  <c r="I16" i="1"/>
  <c r="Y15" i="1"/>
  <c r="X15" i="1"/>
  <c r="Q15" i="1"/>
  <c r="K15" i="1"/>
  <c r="I15" i="1"/>
  <c r="Y14" i="1"/>
  <c r="X14" i="1"/>
  <c r="Q14" i="1"/>
  <c r="K14" i="1"/>
  <c r="I14" i="1"/>
  <c r="Y13" i="1"/>
  <c r="X13" i="1"/>
  <c r="Q13" i="1"/>
  <c r="K13" i="1"/>
  <c r="I13" i="1"/>
  <c r="C13" i="1"/>
  <c r="Y12" i="1"/>
  <c r="X12" i="1"/>
  <c r="Q12" i="1"/>
  <c r="K12" i="1"/>
  <c r="I12" i="1"/>
  <c r="Y11" i="1"/>
  <c r="X11" i="1"/>
  <c r="Q11" i="1"/>
  <c r="K11" i="1"/>
  <c r="I11" i="1"/>
  <c r="Y10" i="1"/>
  <c r="X10" i="1"/>
  <c r="Q10" i="1"/>
  <c r="K10" i="1"/>
  <c r="I10" i="1"/>
  <c r="Y9" i="1"/>
  <c r="X9" i="1"/>
  <c r="Q9" i="1"/>
  <c r="K9" i="1"/>
  <c r="I9" i="1"/>
  <c r="Y8" i="1"/>
  <c r="X8" i="1"/>
  <c r="Q8" i="1"/>
  <c r="K8" i="1"/>
  <c r="I8" i="1"/>
  <c r="Y7" i="1"/>
  <c r="X7" i="1"/>
  <c r="Q7" i="1"/>
  <c r="K7" i="1"/>
  <c r="I7" i="1"/>
  <c r="Y6" i="1"/>
  <c r="X6" i="1"/>
  <c r="Q6" i="1"/>
  <c r="K6" i="1"/>
  <c r="I6" i="1"/>
  <c r="Y5" i="1"/>
  <c r="X5" i="1"/>
  <c r="Q5" i="1"/>
  <c r="K5" i="1"/>
  <c r="I5" i="1"/>
  <c r="V4" i="1"/>
  <c r="W43" i="1" s="1"/>
  <c r="U4" i="1"/>
  <c r="T4" i="1"/>
  <c r="S4" i="1"/>
  <c r="R4" i="1"/>
  <c r="P4" i="1"/>
  <c r="O4" i="1"/>
  <c r="N4" i="1"/>
  <c r="M4" i="1"/>
  <c r="G4" i="1"/>
  <c r="H41" i="1" s="1"/>
  <c r="F4" i="1"/>
  <c r="D4" i="1"/>
  <c r="E46" i="1" s="1"/>
  <c r="B4" i="1"/>
  <c r="C43" i="1" s="1"/>
  <c r="K4" i="1" l="1"/>
  <c r="L45" i="1" s="1"/>
  <c r="W8" i="1"/>
  <c r="L11" i="1"/>
  <c r="H14" i="1"/>
  <c r="C21" i="1"/>
  <c r="L30" i="1"/>
  <c r="C40" i="1"/>
  <c r="H22" i="1"/>
  <c r="W45" i="1"/>
  <c r="C5" i="1"/>
  <c r="L14" i="1"/>
  <c r="C24" i="1"/>
  <c r="E35" i="1"/>
  <c r="W37" i="1"/>
  <c r="L40" i="1"/>
  <c r="H43" i="1"/>
  <c r="L33" i="1"/>
  <c r="L6" i="1"/>
  <c r="C16" i="1"/>
  <c r="L17" i="1"/>
  <c r="E27" i="1"/>
  <c r="L28" i="1"/>
  <c r="W29" i="1"/>
  <c r="L32" i="1"/>
  <c r="H35" i="1"/>
  <c r="L5" i="1"/>
  <c r="C8" i="1"/>
  <c r="L9" i="1"/>
  <c r="E19" i="1"/>
  <c r="L20" i="1"/>
  <c r="W21" i="1"/>
  <c r="L24" i="1"/>
  <c r="H27" i="1"/>
  <c r="L39" i="1"/>
  <c r="W40" i="1"/>
  <c r="L43" i="1"/>
  <c r="H46" i="1"/>
  <c r="L15" i="1"/>
  <c r="L29" i="1"/>
  <c r="L44" i="1"/>
  <c r="E11" i="1"/>
  <c r="L12" i="1"/>
  <c r="W13" i="1"/>
  <c r="L16" i="1"/>
  <c r="H19" i="1"/>
  <c r="L31" i="1"/>
  <c r="W32" i="1"/>
  <c r="L35" i="1"/>
  <c r="H38" i="1"/>
  <c r="C45" i="1"/>
  <c r="L19" i="1"/>
  <c r="H6" i="1"/>
  <c r="L22" i="1"/>
  <c r="W5" i="1"/>
  <c r="L8" i="1"/>
  <c r="H11" i="1"/>
  <c r="W24" i="1"/>
  <c r="L27" i="1"/>
  <c r="H30" i="1"/>
  <c r="C37" i="1"/>
  <c r="L46" i="1"/>
  <c r="J10" i="1"/>
  <c r="J8" i="1"/>
  <c r="J22" i="1"/>
  <c r="J17" i="1"/>
  <c r="L18" i="1"/>
  <c r="L26" i="1"/>
  <c r="L34" i="1"/>
  <c r="E8" i="1"/>
  <c r="E5" i="1"/>
  <c r="H8" i="1"/>
  <c r="C10" i="1"/>
  <c r="W10" i="1"/>
  <c r="E13" i="1"/>
  <c r="H16" i="1"/>
  <c r="C18" i="1"/>
  <c r="W18" i="1"/>
  <c r="E21" i="1"/>
  <c r="H24" i="1"/>
  <c r="C26" i="1"/>
  <c r="W26" i="1"/>
  <c r="E29" i="1"/>
  <c r="H32" i="1"/>
  <c r="C34" i="1"/>
  <c r="W34" i="1"/>
  <c r="E37" i="1"/>
  <c r="H40" i="1"/>
  <c r="C42" i="1"/>
  <c r="W42" i="1"/>
  <c r="E45" i="1"/>
  <c r="E16" i="1"/>
  <c r="H5" i="1"/>
  <c r="C7" i="1"/>
  <c r="W7" i="1"/>
  <c r="E10" i="1"/>
  <c r="H13" i="1"/>
  <c r="C15" i="1"/>
  <c r="W15" i="1"/>
  <c r="E18" i="1"/>
  <c r="H21" i="1"/>
  <c r="C23" i="1"/>
  <c r="W23" i="1"/>
  <c r="E26" i="1"/>
  <c r="H29" i="1"/>
  <c r="C31" i="1"/>
  <c r="W31" i="1"/>
  <c r="E34" i="1"/>
  <c r="H37" i="1"/>
  <c r="C39" i="1"/>
  <c r="W39" i="1"/>
  <c r="L41" i="1"/>
  <c r="E42" i="1"/>
  <c r="H45" i="1"/>
  <c r="C47" i="1"/>
  <c r="W47" i="1"/>
  <c r="L10" i="1"/>
  <c r="E7" i="1"/>
  <c r="H10" i="1"/>
  <c r="C12" i="1"/>
  <c r="W12" i="1"/>
  <c r="E15" i="1"/>
  <c r="H18" i="1"/>
  <c r="C20" i="1"/>
  <c r="W20" i="1"/>
  <c r="E23" i="1"/>
  <c r="H26" i="1"/>
  <c r="C28" i="1"/>
  <c r="W28" i="1"/>
  <c r="E31" i="1"/>
  <c r="H34" i="1"/>
  <c r="C36" i="1"/>
  <c r="W36" i="1"/>
  <c r="E39" i="1"/>
  <c r="H42" i="1"/>
  <c r="C44" i="1"/>
  <c r="W44" i="1"/>
  <c r="E47" i="1"/>
  <c r="E32" i="1"/>
  <c r="X4" i="1"/>
  <c r="H7" i="1"/>
  <c r="C9" i="1"/>
  <c r="W9" i="1"/>
  <c r="E12" i="1"/>
  <c r="H15" i="1"/>
  <c r="C17" i="1"/>
  <c r="W17" i="1"/>
  <c r="E20" i="1"/>
  <c r="H23" i="1"/>
  <c r="C25" i="1"/>
  <c r="W25" i="1"/>
  <c r="E28" i="1"/>
  <c r="H31" i="1"/>
  <c r="C33" i="1"/>
  <c r="W33" i="1"/>
  <c r="E36" i="1"/>
  <c r="H39" i="1"/>
  <c r="C41" i="1"/>
  <c r="W41" i="1"/>
  <c r="E44" i="1"/>
  <c r="H47" i="1"/>
  <c r="I4" i="1"/>
  <c r="J31" i="1" s="1"/>
  <c r="Q4" i="1"/>
  <c r="Y4" i="1"/>
  <c r="C6" i="1"/>
  <c r="W6" i="1"/>
  <c r="E9" i="1"/>
  <c r="H12" i="1"/>
  <c r="C14" i="1"/>
  <c r="W14" i="1"/>
  <c r="E17" i="1"/>
  <c r="H20" i="1"/>
  <c r="C22" i="1"/>
  <c r="W22" i="1"/>
  <c r="E25" i="1"/>
  <c r="H28" i="1"/>
  <c r="C30" i="1"/>
  <c r="W30" i="1"/>
  <c r="E33" i="1"/>
  <c r="H36" i="1"/>
  <c r="C38" i="1"/>
  <c r="W38" i="1"/>
  <c r="E41" i="1"/>
  <c r="H44" i="1"/>
  <c r="C46" i="1"/>
  <c r="W46" i="1"/>
  <c r="L42" i="1"/>
  <c r="E24" i="1"/>
  <c r="E40" i="1"/>
  <c r="E6" i="1"/>
  <c r="J7" i="1"/>
  <c r="H9" i="1"/>
  <c r="C11" i="1"/>
  <c r="W11" i="1"/>
  <c r="E14" i="1"/>
  <c r="H17" i="1"/>
  <c r="C19" i="1"/>
  <c r="W19" i="1"/>
  <c r="E22" i="1"/>
  <c r="H25" i="1"/>
  <c r="C27" i="1"/>
  <c r="W27" i="1"/>
  <c r="E30" i="1"/>
  <c r="H33" i="1"/>
  <c r="C35" i="1"/>
  <c r="W35" i="1"/>
  <c r="E38" i="1"/>
  <c r="J25" i="1" l="1"/>
  <c r="J23" i="1"/>
  <c r="J45" i="1"/>
  <c r="L21" i="1"/>
  <c r="J9" i="1"/>
  <c r="J42" i="1"/>
  <c r="J46" i="1"/>
  <c r="J35" i="1"/>
  <c r="W4" i="1"/>
  <c r="J29" i="1"/>
  <c r="J34" i="1"/>
  <c r="L36" i="1"/>
  <c r="L7" i="1"/>
  <c r="J24" i="1"/>
  <c r="J26" i="1"/>
  <c r="J30" i="1"/>
  <c r="J11" i="1"/>
  <c r="L23" i="1"/>
  <c r="L47" i="1"/>
  <c r="L13" i="1"/>
  <c r="L25" i="1"/>
  <c r="L37" i="1"/>
  <c r="L38" i="1"/>
  <c r="L4" i="1" s="1"/>
  <c r="E4" i="1"/>
  <c r="J38" i="1"/>
  <c r="J13" i="1"/>
  <c r="J27" i="1"/>
  <c r="J5" i="1"/>
  <c r="H4" i="1"/>
  <c r="J47" i="1"/>
  <c r="J39" i="1"/>
  <c r="J12" i="1"/>
  <c r="J44" i="1"/>
  <c r="J37" i="1"/>
  <c r="J21" i="1"/>
  <c r="J28" i="1"/>
  <c r="J32" i="1"/>
  <c r="J20" i="1"/>
  <c r="J43" i="1"/>
  <c r="J36" i="1"/>
  <c r="J41" i="1"/>
  <c r="J14" i="1"/>
  <c r="J15" i="1"/>
  <c r="J19" i="1"/>
  <c r="J40" i="1"/>
  <c r="C4" i="1"/>
  <c r="J33" i="1"/>
  <c r="J6" i="1"/>
  <c r="J16" i="1"/>
  <c r="J18" i="1"/>
  <c r="J4" i="1" l="1"/>
</calcChain>
</file>

<file path=xl/sharedStrings.xml><?xml version="1.0" encoding="utf-8"?>
<sst xmlns="http://schemas.openxmlformats.org/spreadsheetml/2006/main" count="76" uniqueCount="69">
  <si>
    <t xml:space="preserve">Pašvaldība </t>
  </si>
  <si>
    <t xml:space="preserve">Ieņēmumi </t>
  </si>
  <si>
    <t xml:space="preserve">Izdevumi </t>
  </si>
  <si>
    <t xml:space="preserve">Ieņēmumu pārsniegums vai deficīts </t>
  </si>
  <si>
    <t>Finansēšana/plāns</t>
  </si>
  <si>
    <t>Finansēšana/ izpilde</t>
  </si>
  <si>
    <t>Naudas līdzekļu atlikums gada sākumā</t>
  </si>
  <si>
    <t xml:space="preserve">% no kopējā atlikuma </t>
  </si>
  <si>
    <t xml:space="preserve">Atlikuma izmaiņas </t>
  </si>
  <si>
    <t>Plāns</t>
  </si>
  <si>
    <t>Izpilde</t>
  </si>
  <si>
    <t xml:space="preserve">% no kopējās  ieņēmumu izpildes </t>
  </si>
  <si>
    <t xml:space="preserve">% no kopējās izdevumu  izpildes </t>
  </si>
  <si>
    <t xml:space="preserve">% no kopējās izpildes </t>
  </si>
  <si>
    <t xml:space="preserve">Naudas līdzekļi un noguldījumi </t>
  </si>
  <si>
    <t xml:space="preserve">Aizņēmumi </t>
  </si>
  <si>
    <t>Aizdevumi</t>
  </si>
  <si>
    <t>Akcijas un cita līdzdalība komersantu pašu kapitālā</t>
  </si>
  <si>
    <t>Naudas līdzekļi un noguldījumi (atlikuma izmaiņas)</t>
  </si>
  <si>
    <t>Eur</t>
  </si>
  <si>
    <t>%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</si>
  <si>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</si>
  <si>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</si>
  <si>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</si>
  <si>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</si>
  <si>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</si>
  <si>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</si>
  <si>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</si>
  <si>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</si>
  <si>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</si>
  <si>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</si>
  <si>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</si>
  <si>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</si>
  <si>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</si>
  <si>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</si>
  <si>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</si>
  <si>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</si>
  <si>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</si>
  <si>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</si>
  <si>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</si>
  <si>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</si>
  <si>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</si>
  <si>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</si>
  <si>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</si>
  <si>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</si>
  <si>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</si>
  <si>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</si>
  <si>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</si>
  <si>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</si>
  <si>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</si>
  <si>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</si>
  <si>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</si>
  <si>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</si>
  <si>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</si>
  <si>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</si>
  <si>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</si>
  <si>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</si>
  <si>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</si>
  <si>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</si>
  <si>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</si>
  <si>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</si>
  <si>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</si>
  <si>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</si>
  <si>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</si>
  <si>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</si>
  <si>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 xml:space="preserve">% no kopējā plāna </t>
  </si>
  <si>
    <t xml:space="preserve">% no kopējiem izdevumiem </t>
  </si>
  <si>
    <t>Pašvaldību 2024.gada pamatbudžets (plāns un izpilde uz 30.11.2024.), EUR</t>
  </si>
  <si>
    <t>Naudas līdzekļu atlikums uz 30.11.2024.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</si>
</sst>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7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96">
    <xf numFmtId="0" fontId="0" fillId="0" borderId="0" xfId="0"/>
    <xf numFmtId="3" fontId="3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164" fontId="4" fillId="0" borderId="15" xfId="2" applyNumberFormat="1" applyFont="1" applyFill="1" applyBorder="1" applyAlignment="1">
      <alignment horizontal="right" vertical="center"/>
    </xf>
    <xf numFmtId="9" fontId="4" fillId="0" borderId="16" xfId="2" applyFont="1" applyFill="1" applyBorder="1" applyAlignment="1">
      <alignment horizontal="right" vertical="center"/>
    </xf>
    <xf numFmtId="9" fontId="4" fillId="0" borderId="18" xfId="2" applyFont="1" applyFill="1" applyBorder="1" applyAlignment="1">
      <alignment horizontal="right" vertical="center"/>
    </xf>
    <xf numFmtId="9" fontId="4" fillId="0" borderId="15" xfId="2" applyFont="1" applyFill="1" applyBorder="1" applyAlignment="1">
      <alignment horizontal="right" vertical="center"/>
    </xf>
    <xf numFmtId="164" fontId="4" fillId="0" borderId="16" xfId="2" applyNumberFormat="1" applyFont="1" applyFill="1" applyBorder="1" applyAlignment="1">
      <alignment horizontal="right" vertical="center"/>
    </xf>
    <xf numFmtId="164" fontId="4" fillId="0" borderId="16" xfId="1" applyNumberFormat="1" applyFont="1" applyFill="1" applyBorder="1" applyAlignment="1">
      <alignment horizontal="right" vertical="center"/>
    </xf>
    <xf numFmtId="164" fontId="6" fillId="0" borderId="22" xfId="2" applyNumberFormat="1" applyFont="1" applyFill="1" applyBorder="1" applyAlignment="1">
      <alignment horizontal="right" vertical="center"/>
    </xf>
    <xf numFmtId="164" fontId="6" fillId="0" borderId="23" xfId="2" applyNumberFormat="1" applyFont="1" applyFill="1" applyBorder="1" applyAlignment="1">
      <alignment horizontal="right" vertical="center"/>
    </xf>
    <xf numFmtId="164" fontId="6" fillId="0" borderId="25" xfId="2" applyNumberFormat="1" applyFont="1" applyFill="1" applyBorder="1" applyAlignment="1">
      <alignment horizontal="right" vertical="center"/>
    </xf>
    <xf numFmtId="164" fontId="6" fillId="0" borderId="28" xfId="2" applyNumberFormat="1" applyFont="1" applyFill="1" applyBorder="1" applyAlignment="1">
      <alignment horizontal="right" vertical="center"/>
    </xf>
    <xf numFmtId="164" fontId="6" fillId="0" borderId="29" xfId="2" applyNumberFormat="1" applyFont="1" applyFill="1" applyBorder="1" applyAlignment="1">
      <alignment horizontal="right" vertical="center"/>
    </xf>
    <xf numFmtId="164" fontId="6" fillId="0" borderId="31" xfId="2" applyNumberFormat="1" applyFont="1" applyFill="1" applyBorder="1" applyAlignment="1">
      <alignment horizontal="right" vertical="center"/>
    </xf>
    <xf numFmtId="164" fontId="6" fillId="0" borderId="34" xfId="2" applyNumberFormat="1" applyFont="1" applyFill="1" applyBorder="1" applyAlignment="1">
      <alignment horizontal="right" vertical="center"/>
    </xf>
    <xf numFmtId="164" fontId="6" fillId="0" borderId="35" xfId="2" applyNumberFormat="1" applyFont="1" applyFill="1" applyBorder="1" applyAlignment="1">
      <alignment horizontal="right" vertical="center"/>
    </xf>
    <xf numFmtId="164" fontId="6" fillId="0" borderId="37" xfId="2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8" xfId="3" applyNumberFormat="1" applyFont="1" applyBorder="1" applyAlignment="1">
      <alignment horizontal="center" vertical="center" wrapText="1"/>
    </xf>
    <xf numFmtId="49" fontId="4" fillId="0" borderId="9" xfId="3" applyNumberFormat="1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 wrapText="1"/>
    </xf>
    <xf numFmtId="49" fontId="4" fillId="0" borderId="11" xfId="3" applyNumberFormat="1" applyFont="1" applyBorder="1" applyAlignment="1">
      <alignment horizontal="center" vertical="center" wrapText="1"/>
    </xf>
    <xf numFmtId="49" fontId="4" fillId="0" borderId="12" xfId="3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3" fontId="4" fillId="0" borderId="14" xfId="3" applyNumberFormat="1" applyFont="1" applyBorder="1" applyAlignment="1">
      <alignment horizontal="right" vertical="center"/>
    </xf>
    <xf numFmtId="3" fontId="4" fillId="0" borderId="15" xfId="3" applyNumberFormat="1" applyFont="1" applyBorder="1" applyAlignment="1">
      <alignment horizontal="right" vertical="center"/>
    </xf>
    <xf numFmtId="3" fontId="4" fillId="0" borderId="17" xfId="3" applyNumberFormat="1" applyFont="1" applyBorder="1" applyAlignment="1">
      <alignment horizontal="right" vertical="center"/>
    </xf>
    <xf numFmtId="3" fontId="4" fillId="0" borderId="19" xfId="3" applyNumberFormat="1" applyFont="1" applyBorder="1" applyAlignment="1">
      <alignment horizontal="right" vertical="center"/>
    </xf>
    <xf numFmtId="3" fontId="4" fillId="0" borderId="16" xfId="3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9" fontId="4" fillId="0" borderId="16" xfId="0" applyNumberFormat="1" applyFont="1" applyBorder="1" applyAlignment="1">
      <alignment horizontal="right" vertical="center"/>
    </xf>
    <xf numFmtId="0" fontId="6" fillId="0" borderId="20" xfId="4" applyFont="1" applyBorder="1" applyAlignment="1">
      <alignment vertical="center"/>
    </xf>
    <xf numFmtId="3" fontId="6" fillId="0" borderId="21" xfId="5" applyNumberFormat="1" applyFont="1" applyBorder="1" applyAlignment="1">
      <alignment horizontal="right" vertical="center"/>
    </xf>
    <xf numFmtId="3" fontId="6" fillId="0" borderId="22" xfId="5" applyNumberFormat="1" applyFont="1" applyBorder="1" applyAlignment="1">
      <alignment horizontal="right" vertical="center"/>
    </xf>
    <xf numFmtId="3" fontId="6" fillId="0" borderId="24" xfId="5" applyNumberFormat="1" applyFont="1" applyBorder="1" applyAlignment="1">
      <alignment horizontal="right" vertical="center"/>
    </xf>
    <xf numFmtId="3" fontId="6" fillId="0" borderId="21" xfId="3" applyNumberFormat="1" applyFont="1" applyBorder="1" applyAlignment="1">
      <alignment horizontal="right" vertical="center"/>
    </xf>
    <xf numFmtId="3" fontId="6" fillId="0" borderId="22" xfId="3" applyNumberFormat="1" applyFont="1" applyBorder="1" applyAlignment="1">
      <alignment horizontal="right" vertical="center"/>
    </xf>
    <xf numFmtId="3" fontId="6" fillId="0" borderId="23" xfId="5" applyNumberFormat="1" applyFont="1" applyBorder="1" applyAlignment="1">
      <alignment horizontal="right" vertical="center"/>
    </xf>
    <xf numFmtId="3" fontId="6" fillId="0" borderId="25" xfId="5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9" fontId="6" fillId="0" borderId="23" xfId="0" applyNumberFormat="1" applyFont="1" applyBorder="1" applyAlignment="1">
      <alignment horizontal="right" vertical="center"/>
    </xf>
    <xf numFmtId="0" fontId="6" fillId="0" borderId="26" xfId="4" applyFont="1" applyBorder="1" applyAlignment="1">
      <alignment vertical="center"/>
    </xf>
    <xf numFmtId="3" fontId="6" fillId="0" borderId="27" xfId="5" applyNumberFormat="1" applyFont="1" applyBorder="1" applyAlignment="1">
      <alignment horizontal="right" vertical="center"/>
    </xf>
    <xf numFmtId="3" fontId="6" fillId="0" borderId="28" xfId="5" applyNumberFormat="1" applyFont="1" applyBorder="1" applyAlignment="1">
      <alignment horizontal="right" vertical="center"/>
    </xf>
    <xf numFmtId="3" fontId="6" fillId="0" borderId="30" xfId="5" applyNumberFormat="1" applyFont="1" applyBorder="1" applyAlignment="1">
      <alignment horizontal="right" vertical="center"/>
    </xf>
    <xf numFmtId="3" fontId="6" fillId="0" borderId="27" xfId="3" applyNumberFormat="1" applyFont="1" applyBorder="1" applyAlignment="1">
      <alignment horizontal="right" vertical="center"/>
    </xf>
    <xf numFmtId="3" fontId="6" fillId="0" borderId="28" xfId="3" applyNumberFormat="1" applyFont="1" applyBorder="1" applyAlignment="1">
      <alignment horizontal="right" vertical="center"/>
    </xf>
    <xf numFmtId="3" fontId="6" fillId="0" borderId="29" xfId="5" applyNumberFormat="1" applyFont="1" applyBorder="1" applyAlignment="1">
      <alignment horizontal="right" vertical="center"/>
    </xf>
    <xf numFmtId="3" fontId="6" fillId="0" borderId="31" xfId="5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9" fontId="6" fillId="0" borderId="29" xfId="0" applyNumberFormat="1" applyFont="1" applyBorder="1" applyAlignment="1">
      <alignment horizontal="right" vertical="center"/>
    </xf>
    <xf numFmtId="3" fontId="6" fillId="0" borderId="30" xfId="0" applyNumberFormat="1" applyFont="1" applyBorder="1"/>
    <xf numFmtId="0" fontId="6" fillId="0" borderId="26" xfId="4" applyFont="1" applyBorder="1" applyAlignment="1">
      <alignment horizontal="left" vertical="top"/>
    </xf>
    <xf numFmtId="0" fontId="6" fillId="0" borderId="32" xfId="4" applyFont="1" applyBorder="1" applyAlignment="1">
      <alignment vertical="center"/>
    </xf>
    <xf numFmtId="3" fontId="6" fillId="0" borderId="33" xfId="5" applyNumberFormat="1" applyFont="1" applyBorder="1" applyAlignment="1">
      <alignment horizontal="right" vertical="center"/>
    </xf>
    <xf numFmtId="3" fontId="6" fillId="0" borderId="34" xfId="5" applyNumberFormat="1" applyFont="1" applyBorder="1" applyAlignment="1">
      <alignment horizontal="right" vertical="center"/>
    </xf>
    <xf numFmtId="3" fontId="6" fillId="0" borderId="36" xfId="5" applyNumberFormat="1" applyFont="1" applyBorder="1" applyAlignment="1">
      <alignment horizontal="right" vertical="center"/>
    </xf>
    <xf numFmtId="3" fontId="6" fillId="0" borderId="33" xfId="3" applyNumberFormat="1" applyFont="1" applyBorder="1" applyAlignment="1">
      <alignment horizontal="right" vertical="center"/>
    </xf>
    <xf numFmtId="3" fontId="6" fillId="0" borderId="34" xfId="3" applyNumberFormat="1" applyFont="1" applyBorder="1" applyAlignment="1">
      <alignment horizontal="right" vertical="center"/>
    </xf>
    <xf numFmtId="3" fontId="6" fillId="0" borderId="35" xfId="5" applyNumberFormat="1" applyFont="1" applyBorder="1" applyAlignment="1">
      <alignment horizontal="right" vertical="center"/>
    </xf>
    <xf numFmtId="3" fontId="6" fillId="0" borderId="37" xfId="5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9" fontId="6" fillId="0" borderId="35" xfId="0" applyNumberFormat="1" applyFont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3" applyNumberFormat="1" applyFont="1" applyBorder="1" applyAlignment="1">
      <alignment horizontal="center" vertical="center"/>
    </xf>
    <xf numFmtId="49" fontId="4" fillId="0" borderId="3" xfId="3" applyNumberFormat="1" applyFont="1" applyBorder="1" applyAlignment="1">
      <alignment horizontal="center" vertical="center"/>
    </xf>
    <xf numFmtId="49" fontId="4" fillId="0" borderId="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10" xfId="5" xr:uid="{31E8A00F-B60B-41CA-8811-54C42A68D465}"/>
    <cellStyle name="Normal 2" xfId="3" xr:uid="{04790C72-F55E-41A0-BE78-9D4945027EFA}"/>
    <cellStyle name="Normal 3" xfId="4" xr:uid="{4F980A6E-8D75-4551-80A0-99980A84233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3639-B114-487E-BBF5-CE6A52AAA835}">
  <sheetPr>
    <pageSetUpPr fitToPage="1"/>
  </sheetPr>
  <dimension ref="A1:Y47"/>
  <sheetViews>
    <sheetView tabSelected="1" topLeftCell="P1" zoomScaleNormal="100" workbookViewId="0">
      <selection activeCell="U78" sqref="U78"/>
    </sheetView>
  </sheetViews>
  <sheetFormatPr defaultColWidth="9" defaultRowHeight="14" x14ac:dyDescent="0.35"/>
  <cols>
    <col min="1" max="1" width="20.83203125" style="2" customWidth="1"/>
    <col min="2" max="2" width="12.75" style="2" customWidth="1"/>
    <col min="3" max="3" width="14.08203125" style="2" hidden="1" customWidth="1"/>
    <col min="4" max="4" width="12.33203125" style="2" bestFit="1" customWidth="1"/>
    <col min="5" max="5" width="13.33203125" style="2" customWidth="1"/>
    <col min="6" max="6" width="12.08203125" style="2" customWidth="1"/>
    <col min="7" max="7" width="12.33203125" style="2" bestFit="1" customWidth="1"/>
    <col min="8" max="9" width="12.75" style="2" customWidth="1"/>
    <col min="10" max="10" width="9.58203125" style="2" customWidth="1"/>
    <col min="11" max="14" width="12.75" style="2" customWidth="1"/>
    <col min="15" max="18" width="12" style="2" customWidth="1"/>
    <col min="19" max="19" width="12.83203125" style="2" customWidth="1"/>
    <col min="20" max="20" width="13.58203125" style="2" customWidth="1"/>
    <col min="21" max="21" width="11.25" style="2" customWidth="1"/>
    <col min="22" max="22" width="12.08203125" style="2" customWidth="1"/>
    <col min="23" max="23" width="9" style="2"/>
    <col min="24" max="24" width="11.5" style="2" customWidth="1"/>
    <col min="25" max="25" width="14.5" style="2" customWidth="1"/>
    <col min="26" max="16384" width="9" style="2"/>
  </cols>
  <sheetData>
    <row r="1" spans="1:25" s="1" customFormat="1" ht="18.5" thickBot="1" x14ac:dyDescent="0.4">
      <c r="A1" s="75" t="s">
        <v>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 ht="30.75" customHeight="1" x14ac:dyDescent="0.35">
      <c r="A2" s="93" t="s">
        <v>0</v>
      </c>
      <c r="B2" s="76" t="s">
        <v>1</v>
      </c>
      <c r="C2" s="77"/>
      <c r="D2" s="77"/>
      <c r="E2" s="78"/>
      <c r="F2" s="79" t="s">
        <v>2</v>
      </c>
      <c r="G2" s="80"/>
      <c r="H2" s="81"/>
      <c r="I2" s="82" t="s">
        <v>3</v>
      </c>
      <c r="J2" s="83"/>
      <c r="K2" s="83"/>
      <c r="L2" s="84"/>
      <c r="M2" s="85" t="s">
        <v>4</v>
      </c>
      <c r="N2" s="86"/>
      <c r="O2" s="86"/>
      <c r="P2" s="87"/>
      <c r="Q2" s="88" t="s">
        <v>5</v>
      </c>
      <c r="R2" s="86"/>
      <c r="S2" s="89"/>
      <c r="T2" s="89"/>
      <c r="U2" s="82" t="s">
        <v>6</v>
      </c>
      <c r="V2" s="83" t="s">
        <v>68</v>
      </c>
      <c r="W2" s="84" t="s">
        <v>7</v>
      </c>
      <c r="X2" s="79" t="s">
        <v>8</v>
      </c>
      <c r="Y2" s="92"/>
    </row>
    <row r="3" spans="1:25" s="3" customFormat="1" ht="81" customHeight="1" thickBot="1" x14ac:dyDescent="0.4">
      <c r="A3" s="94"/>
      <c r="B3" s="20" t="s">
        <v>9</v>
      </c>
      <c r="C3" s="21" t="s">
        <v>66</v>
      </c>
      <c r="D3" s="21" t="s">
        <v>10</v>
      </c>
      <c r="E3" s="22" t="s">
        <v>11</v>
      </c>
      <c r="F3" s="23" t="s">
        <v>9</v>
      </c>
      <c r="G3" s="21" t="s">
        <v>10</v>
      </c>
      <c r="H3" s="24" t="s">
        <v>12</v>
      </c>
      <c r="I3" s="20" t="s">
        <v>9</v>
      </c>
      <c r="J3" s="21" t="s">
        <v>65</v>
      </c>
      <c r="K3" s="21" t="s">
        <v>10</v>
      </c>
      <c r="L3" s="22" t="s">
        <v>13</v>
      </c>
      <c r="M3" s="25" t="s">
        <v>14</v>
      </c>
      <c r="N3" s="26" t="s">
        <v>15</v>
      </c>
      <c r="O3" s="26" t="s">
        <v>16</v>
      </c>
      <c r="P3" s="27" t="s">
        <v>17</v>
      </c>
      <c r="Q3" s="28" t="s">
        <v>18</v>
      </c>
      <c r="R3" s="26" t="s">
        <v>15</v>
      </c>
      <c r="S3" s="26" t="s">
        <v>16</v>
      </c>
      <c r="T3" s="29" t="s">
        <v>17</v>
      </c>
      <c r="U3" s="95"/>
      <c r="V3" s="90"/>
      <c r="W3" s="91"/>
      <c r="X3" s="30" t="s">
        <v>19</v>
      </c>
      <c r="Y3" s="22" t="s">
        <v>20</v>
      </c>
    </row>
    <row r="4" spans="1:25" s="4" customFormat="1" ht="20.25" customHeight="1" thickBot="1" x14ac:dyDescent="0.4">
      <c r="A4" s="31" t="s">
        <v>21</v>
      </c>
      <c r="B4" s="32">
        <f t="shared" ref="B4:H4" si="0">SUM(B5:B47)</f>
        <v>3951081535</v>
      </c>
      <c r="C4" s="5">
        <f t="shared" si="0"/>
        <v>1.0000000000000004</v>
      </c>
      <c r="D4" s="33">
        <f t="shared" si="0"/>
        <v>3635125162</v>
      </c>
      <c r="E4" s="6">
        <f t="shared" si="0"/>
        <v>1.0000000000000002</v>
      </c>
      <c r="F4" s="34">
        <f t="shared" si="0"/>
        <v>4451414474</v>
      </c>
      <c r="G4" s="33">
        <f t="shared" si="0"/>
        <v>3533905407</v>
      </c>
      <c r="H4" s="7">
        <f t="shared" si="0"/>
        <v>0.99999999999999978</v>
      </c>
      <c r="I4" s="32">
        <f t="shared" ref="I4:I47" si="1">B4-F4</f>
        <v>-500332939</v>
      </c>
      <c r="J4" s="8">
        <f>SUM(J5:J47)</f>
        <v>0.99999999999999989</v>
      </c>
      <c r="K4" s="33">
        <f t="shared" ref="K4" si="2">D4-G4</f>
        <v>101219755</v>
      </c>
      <c r="L4" s="9">
        <f>SUM(L5:L47)</f>
        <v>0.99999999999999967</v>
      </c>
      <c r="M4" s="32">
        <f>SUM(M5:M47)</f>
        <v>459253704</v>
      </c>
      <c r="N4" s="34">
        <f t="shared" ref="N4:P4" si="3">SUM(N5:N47)</f>
        <v>45429857</v>
      </c>
      <c r="O4" s="34">
        <f t="shared" si="3"/>
        <v>7306</v>
      </c>
      <c r="P4" s="35">
        <f t="shared" si="3"/>
        <v>-4357928</v>
      </c>
      <c r="Q4" s="32">
        <f>U4-V4</f>
        <v>-85417661</v>
      </c>
      <c r="R4" s="33">
        <f t="shared" ref="R4:W4" si="4">SUM(R5:R47)</f>
        <v>-11584474</v>
      </c>
      <c r="S4" s="34">
        <f>SUM(S5:S47)</f>
        <v>7306</v>
      </c>
      <c r="T4" s="36">
        <f t="shared" si="4"/>
        <v>-4224926</v>
      </c>
      <c r="U4" s="32">
        <f t="shared" si="4"/>
        <v>503909231</v>
      </c>
      <c r="V4" s="33">
        <f t="shared" si="4"/>
        <v>589326892</v>
      </c>
      <c r="W4" s="10">
        <f t="shared" si="4"/>
        <v>1.0000000000000004</v>
      </c>
      <c r="X4" s="37">
        <f t="shared" ref="X4:X47" si="5">V4-U4</f>
        <v>85417661</v>
      </c>
      <c r="Y4" s="38">
        <f t="shared" ref="Y4:Y47" si="6">V4/U4-1</f>
        <v>0.16951001439384239</v>
      </c>
    </row>
    <row r="5" spans="1:25" x14ac:dyDescent="0.35">
      <c r="A5" s="39" t="s">
        <v>22</v>
      </c>
      <c r="B5" s="40">
        <v>1419775104</v>
      </c>
      <c r="C5" s="11">
        <f>B5/$B$4</f>
        <v>0.35933834607642434</v>
      </c>
      <c r="D5" s="41">
        <v>1270751621</v>
      </c>
      <c r="E5" s="12">
        <f>D5/$D$4</f>
        <v>0.34957575444275718</v>
      </c>
      <c r="F5" s="42">
        <v>1583542474</v>
      </c>
      <c r="G5" s="41">
        <v>1233017517</v>
      </c>
      <c r="H5" s="13">
        <f>G5/$G$4</f>
        <v>0.34891073047898363</v>
      </c>
      <c r="I5" s="43">
        <f t="shared" si="1"/>
        <v>-163767370</v>
      </c>
      <c r="J5" s="11">
        <f>I5/$I$4</f>
        <v>0.32731678695253763</v>
      </c>
      <c r="K5" s="44">
        <f>D5-G5</f>
        <v>37734104</v>
      </c>
      <c r="L5" s="12">
        <f>K5/$K$4</f>
        <v>0.37279386815350424</v>
      </c>
      <c r="M5" s="40">
        <v>139242930</v>
      </c>
      <c r="N5" s="41">
        <v>24524440</v>
      </c>
      <c r="O5" s="41">
        <v>0</v>
      </c>
      <c r="P5" s="45">
        <v>0</v>
      </c>
      <c r="Q5" s="43">
        <f>U5-V5</f>
        <v>-28800717</v>
      </c>
      <c r="R5" s="41">
        <v>-8933387</v>
      </c>
      <c r="S5" s="46">
        <v>0</v>
      </c>
      <c r="T5" s="47">
        <v>0</v>
      </c>
      <c r="U5" s="40">
        <v>155828144</v>
      </c>
      <c r="V5" s="41">
        <v>184628861</v>
      </c>
      <c r="W5" s="12">
        <f>V5/$V$4</f>
        <v>0.3132876905946454</v>
      </c>
      <c r="X5" s="48">
        <f t="shared" si="5"/>
        <v>28800717</v>
      </c>
      <c r="Y5" s="49">
        <f t="shared" si="6"/>
        <v>0.18482359001850135</v>
      </c>
    </row>
    <row r="6" spans="1:25" x14ac:dyDescent="0.35">
      <c r="A6" s="50" t="s">
        <v>23</v>
      </c>
      <c r="B6" s="51">
        <v>144922328</v>
      </c>
      <c r="C6" s="14">
        <f t="shared" ref="C6:C47" si="7">B6/$B$4</f>
        <v>3.6679153977519724E-2</v>
      </c>
      <c r="D6" s="52">
        <v>131483045</v>
      </c>
      <c r="E6" s="15">
        <f t="shared" ref="E6:E47" si="8">D6/$D$4</f>
        <v>3.6170156223083026E-2</v>
      </c>
      <c r="F6" s="53">
        <v>150531537</v>
      </c>
      <c r="G6" s="52">
        <v>117294629</v>
      </c>
      <c r="H6" s="16">
        <f t="shared" ref="H6:H47" si="9">G6/$G$4</f>
        <v>3.3191219201187859E-2</v>
      </c>
      <c r="I6" s="54">
        <f t="shared" si="1"/>
        <v>-5609209</v>
      </c>
      <c r="J6" s="14">
        <f t="shared" ref="J6:J47" si="10">I6/$I$4</f>
        <v>1.1210952873122751E-2</v>
      </c>
      <c r="K6" s="55">
        <f t="shared" ref="K6:K47" si="11">D6-G6</f>
        <v>14188416</v>
      </c>
      <c r="L6" s="15">
        <f t="shared" ref="L6:L47" si="12">K6/$K$4</f>
        <v>0.14017437603953892</v>
      </c>
      <c r="M6" s="51">
        <v>10441651</v>
      </c>
      <c r="N6" s="52">
        <v>-5296328</v>
      </c>
      <c r="O6" s="52">
        <v>0</v>
      </c>
      <c r="P6" s="56">
        <v>463886</v>
      </c>
      <c r="Q6" s="43">
        <f t="shared" ref="Q6:Q47" si="13">U6-V6</f>
        <v>-10110827</v>
      </c>
      <c r="R6" s="52">
        <v>-4541475</v>
      </c>
      <c r="S6" s="57">
        <v>0</v>
      </c>
      <c r="T6" s="58">
        <v>463886</v>
      </c>
      <c r="U6" s="51">
        <v>10478311</v>
      </c>
      <c r="V6" s="52">
        <v>20589138</v>
      </c>
      <c r="W6" s="15">
        <f t="shared" ref="W6:W47" si="14">V6/$V$4</f>
        <v>3.4936701989156806E-2</v>
      </c>
      <c r="X6" s="59">
        <f t="shared" si="5"/>
        <v>10110827</v>
      </c>
      <c r="Y6" s="60">
        <f t="shared" si="6"/>
        <v>0.96492908065049798</v>
      </c>
    </row>
    <row r="7" spans="1:25" x14ac:dyDescent="0.35">
      <c r="A7" s="50" t="s">
        <v>24</v>
      </c>
      <c r="B7" s="51">
        <v>105607434</v>
      </c>
      <c r="C7" s="14">
        <f t="shared" si="7"/>
        <v>2.6728740742121893E-2</v>
      </c>
      <c r="D7" s="52">
        <v>98142263</v>
      </c>
      <c r="E7" s="15">
        <f t="shared" si="8"/>
        <v>2.6998317424097543E-2</v>
      </c>
      <c r="F7" s="53">
        <v>122912515</v>
      </c>
      <c r="G7" s="52">
        <v>106032351</v>
      </c>
      <c r="H7" s="16">
        <f t="shared" si="9"/>
        <v>3.0004298018268941E-2</v>
      </c>
      <c r="I7" s="54">
        <f t="shared" si="1"/>
        <v>-17305081</v>
      </c>
      <c r="J7" s="14">
        <f t="shared" si="10"/>
        <v>3.4587131190257296E-2</v>
      </c>
      <c r="K7" s="55">
        <f t="shared" si="11"/>
        <v>-7890088</v>
      </c>
      <c r="L7" s="15">
        <f t="shared" si="12"/>
        <v>-7.7950080001675567E-2</v>
      </c>
      <c r="M7" s="51">
        <v>11420939</v>
      </c>
      <c r="N7" s="52">
        <v>6357717</v>
      </c>
      <c r="O7" s="52">
        <v>0</v>
      </c>
      <c r="P7" s="56">
        <v>-473575</v>
      </c>
      <c r="Q7" s="43">
        <f t="shared" si="13"/>
        <v>1655329</v>
      </c>
      <c r="R7" s="52">
        <v>6624334</v>
      </c>
      <c r="S7" s="57">
        <v>0</v>
      </c>
      <c r="T7" s="58">
        <v>-389575</v>
      </c>
      <c r="U7" s="51">
        <v>11420939</v>
      </c>
      <c r="V7" s="52">
        <v>9765610</v>
      </c>
      <c r="W7" s="15">
        <f t="shared" si="14"/>
        <v>1.6570786320064961E-2</v>
      </c>
      <c r="X7" s="59">
        <f t="shared" si="5"/>
        <v>-1655329</v>
      </c>
      <c r="Y7" s="60">
        <f t="shared" si="6"/>
        <v>-0.14493808258672947</v>
      </c>
    </row>
    <row r="8" spans="1:25" x14ac:dyDescent="0.35">
      <c r="A8" s="50" t="s">
        <v>25</v>
      </c>
      <c r="B8" s="51">
        <v>114392819</v>
      </c>
      <c r="C8" s="14">
        <f t="shared" si="7"/>
        <v>2.895228002425923E-2</v>
      </c>
      <c r="D8" s="52">
        <v>105317086</v>
      </c>
      <c r="E8" s="15">
        <f t="shared" si="8"/>
        <v>2.8972065969265243E-2</v>
      </c>
      <c r="F8" s="53">
        <v>129008464</v>
      </c>
      <c r="G8" s="52">
        <v>106227747</v>
      </c>
      <c r="H8" s="16">
        <f t="shared" si="9"/>
        <v>3.0059589820820576E-2</v>
      </c>
      <c r="I8" s="54">
        <f t="shared" si="1"/>
        <v>-14615645</v>
      </c>
      <c r="J8" s="14">
        <f t="shared" si="10"/>
        <v>2.9211838479417003E-2</v>
      </c>
      <c r="K8" s="55">
        <f t="shared" si="11"/>
        <v>-910661</v>
      </c>
      <c r="L8" s="15">
        <f t="shared" si="12"/>
        <v>-8.9968702255799771E-3</v>
      </c>
      <c r="M8" s="51">
        <v>13924812</v>
      </c>
      <c r="N8" s="52">
        <v>2303731</v>
      </c>
      <c r="O8" s="52">
        <v>0</v>
      </c>
      <c r="P8" s="56">
        <v>-1612898</v>
      </c>
      <c r="Q8" s="43">
        <f t="shared" si="13"/>
        <v>2154351</v>
      </c>
      <c r="R8" s="52">
        <v>185595</v>
      </c>
      <c r="S8" s="57">
        <v>0</v>
      </c>
      <c r="T8" s="58">
        <v>-1429285</v>
      </c>
      <c r="U8" s="51">
        <v>16098528</v>
      </c>
      <c r="V8" s="52">
        <v>13944177</v>
      </c>
      <c r="W8" s="15">
        <f t="shared" si="14"/>
        <v>2.3661192437150824E-2</v>
      </c>
      <c r="X8" s="59">
        <f t="shared" si="5"/>
        <v>-2154351</v>
      </c>
      <c r="Y8" s="60">
        <f t="shared" si="6"/>
        <v>-0.1338228563505931</v>
      </c>
    </row>
    <row r="9" spans="1:25" x14ac:dyDescent="0.35">
      <c r="A9" s="50" t="s">
        <v>26</v>
      </c>
      <c r="B9" s="51">
        <v>123768452</v>
      </c>
      <c r="C9" s="14">
        <f t="shared" si="7"/>
        <v>3.1325208276168873E-2</v>
      </c>
      <c r="D9" s="52">
        <v>117411103</v>
      </c>
      <c r="E9" s="15">
        <f t="shared" si="8"/>
        <v>3.2299053751261179E-2</v>
      </c>
      <c r="F9" s="53">
        <v>140604799</v>
      </c>
      <c r="G9" s="52">
        <v>111980757</v>
      </c>
      <c r="H9" s="16">
        <f t="shared" si="9"/>
        <v>3.1687536621152125E-2</v>
      </c>
      <c r="I9" s="54">
        <f t="shared" si="1"/>
        <v>-16836347</v>
      </c>
      <c r="J9" s="14">
        <f t="shared" si="10"/>
        <v>3.3650287014183572E-2</v>
      </c>
      <c r="K9" s="55">
        <f t="shared" si="11"/>
        <v>5430346</v>
      </c>
      <c r="L9" s="15">
        <f t="shared" si="12"/>
        <v>5.3649072752645965E-2</v>
      </c>
      <c r="M9" s="51">
        <v>19765698</v>
      </c>
      <c r="N9" s="52">
        <v>-2581109</v>
      </c>
      <c r="O9" s="52">
        <v>0</v>
      </c>
      <c r="P9" s="56">
        <v>-348242</v>
      </c>
      <c r="Q9" s="43">
        <f t="shared" si="13"/>
        <v>-1239531</v>
      </c>
      <c r="R9" s="52">
        <v>-3842573</v>
      </c>
      <c r="S9" s="57">
        <v>0</v>
      </c>
      <c r="T9" s="58">
        <v>-348242</v>
      </c>
      <c r="U9" s="51">
        <v>19765698</v>
      </c>
      <c r="V9" s="52">
        <v>21005229</v>
      </c>
      <c r="W9" s="15">
        <f t="shared" si="14"/>
        <v>3.5642746470833035E-2</v>
      </c>
      <c r="X9" s="59">
        <f t="shared" si="5"/>
        <v>1239531</v>
      </c>
      <c r="Y9" s="60">
        <f t="shared" si="6"/>
        <v>6.2711218192244012E-2</v>
      </c>
    </row>
    <row r="10" spans="1:25" x14ac:dyDescent="0.3">
      <c r="A10" s="50" t="s">
        <v>27</v>
      </c>
      <c r="B10" s="51">
        <v>54163849</v>
      </c>
      <c r="C10" s="14">
        <f t="shared" si="7"/>
        <v>1.3708613330349813E-2</v>
      </c>
      <c r="D10" s="52">
        <v>50022908</v>
      </c>
      <c r="E10" s="15">
        <f t="shared" si="8"/>
        <v>1.3760986422948372E-2</v>
      </c>
      <c r="F10" s="61">
        <v>56920103</v>
      </c>
      <c r="G10" s="52">
        <v>48633424</v>
      </c>
      <c r="H10" s="16">
        <f t="shared" si="9"/>
        <v>1.3761948439159226E-2</v>
      </c>
      <c r="I10" s="54">
        <f t="shared" si="1"/>
        <v>-2756254</v>
      </c>
      <c r="J10" s="14">
        <f t="shared" si="10"/>
        <v>5.5088397847817888E-3</v>
      </c>
      <c r="K10" s="55">
        <f t="shared" si="11"/>
        <v>1389484</v>
      </c>
      <c r="L10" s="15">
        <f t="shared" si="12"/>
        <v>1.3727399359937198E-2</v>
      </c>
      <c r="M10" s="51">
        <v>3070436</v>
      </c>
      <c r="N10" s="52">
        <v>-314182</v>
      </c>
      <c r="O10" s="52">
        <v>0</v>
      </c>
      <c r="P10" s="56">
        <v>0</v>
      </c>
      <c r="Q10" s="43">
        <f t="shared" si="13"/>
        <v>-1683846</v>
      </c>
      <c r="R10" s="52">
        <v>294363</v>
      </c>
      <c r="S10" s="57">
        <v>0</v>
      </c>
      <c r="T10" s="58">
        <v>-1</v>
      </c>
      <c r="U10" s="51">
        <v>3070435</v>
      </c>
      <c r="V10" s="52">
        <v>4754281</v>
      </c>
      <c r="W10" s="15">
        <f t="shared" si="14"/>
        <v>8.0673070659738368E-3</v>
      </c>
      <c r="X10" s="59">
        <f t="shared" si="5"/>
        <v>1683846</v>
      </c>
      <c r="Y10" s="60">
        <f t="shared" si="6"/>
        <v>0.54840633330456434</v>
      </c>
    </row>
    <row r="11" spans="1:25" x14ac:dyDescent="0.35">
      <c r="A11" s="50" t="s">
        <v>28</v>
      </c>
      <c r="B11" s="51">
        <v>73085741</v>
      </c>
      <c r="C11" s="14">
        <f t="shared" si="7"/>
        <v>1.8497654465639876E-2</v>
      </c>
      <c r="D11" s="52">
        <v>61994723</v>
      </c>
      <c r="E11" s="15">
        <f t="shared" si="8"/>
        <v>1.7054357205651561E-2</v>
      </c>
      <c r="F11" s="53">
        <v>84489293</v>
      </c>
      <c r="G11" s="52">
        <v>61187492</v>
      </c>
      <c r="H11" s="16">
        <f t="shared" si="9"/>
        <v>1.7314411381470236E-2</v>
      </c>
      <c r="I11" s="54">
        <f t="shared" si="1"/>
        <v>-11403552</v>
      </c>
      <c r="J11" s="14">
        <f t="shared" si="10"/>
        <v>2.2791927356995378E-2</v>
      </c>
      <c r="K11" s="55">
        <f t="shared" si="11"/>
        <v>807231</v>
      </c>
      <c r="L11" s="15">
        <f t="shared" si="12"/>
        <v>7.9750341225386292E-3</v>
      </c>
      <c r="M11" s="51">
        <v>8981827</v>
      </c>
      <c r="N11" s="52">
        <v>2414419</v>
      </c>
      <c r="O11" s="52">
        <v>7306</v>
      </c>
      <c r="P11" s="56">
        <v>0</v>
      </c>
      <c r="Q11" s="43">
        <f t="shared" si="13"/>
        <v>1166514</v>
      </c>
      <c r="R11" s="52">
        <v>-1981051</v>
      </c>
      <c r="S11" s="57">
        <v>7306</v>
      </c>
      <c r="T11" s="58">
        <v>0</v>
      </c>
      <c r="U11" s="51">
        <v>12989356</v>
      </c>
      <c r="V11" s="52">
        <v>11822842</v>
      </c>
      <c r="W11" s="15">
        <f t="shared" si="14"/>
        <v>2.0061602754757712E-2</v>
      </c>
      <c r="X11" s="59">
        <f t="shared" si="5"/>
        <v>-1166514</v>
      </c>
      <c r="Y11" s="60">
        <f t="shared" si="6"/>
        <v>-8.9805376032499273E-2</v>
      </c>
    </row>
    <row r="12" spans="1:25" x14ac:dyDescent="0.35">
      <c r="A12" s="50" t="s">
        <v>29</v>
      </c>
      <c r="B12" s="51">
        <v>48865109</v>
      </c>
      <c r="C12" s="14">
        <f t="shared" si="7"/>
        <v>1.2367527363618427E-2</v>
      </c>
      <c r="D12" s="52">
        <v>52088658</v>
      </c>
      <c r="E12" s="15">
        <f t="shared" si="8"/>
        <v>1.4329261216233192E-2</v>
      </c>
      <c r="F12" s="53">
        <v>59225490</v>
      </c>
      <c r="G12" s="52">
        <v>52197388</v>
      </c>
      <c r="H12" s="16">
        <f t="shared" si="9"/>
        <v>1.4770454210972037E-2</v>
      </c>
      <c r="I12" s="54">
        <f t="shared" si="1"/>
        <v>-10360381</v>
      </c>
      <c r="J12" s="14">
        <f t="shared" si="10"/>
        <v>2.0706973681778724E-2</v>
      </c>
      <c r="K12" s="55">
        <f t="shared" si="11"/>
        <v>-108730</v>
      </c>
      <c r="L12" s="15">
        <f t="shared" si="12"/>
        <v>-1.074197423220398E-3</v>
      </c>
      <c r="M12" s="51">
        <v>10546254</v>
      </c>
      <c r="N12" s="52">
        <v>-185873</v>
      </c>
      <c r="O12" s="52">
        <v>0</v>
      </c>
      <c r="P12" s="56">
        <v>0</v>
      </c>
      <c r="Q12" s="43">
        <f t="shared" si="13"/>
        <v>-385891</v>
      </c>
      <c r="R12" s="52">
        <v>699621</v>
      </c>
      <c r="S12" s="57">
        <v>0</v>
      </c>
      <c r="T12" s="58">
        <v>-205000</v>
      </c>
      <c r="U12" s="51">
        <v>10668554</v>
      </c>
      <c r="V12" s="52">
        <v>11054445</v>
      </c>
      <c r="W12" s="15">
        <f t="shared" si="14"/>
        <v>1.8757747440447704E-2</v>
      </c>
      <c r="X12" s="59">
        <f t="shared" si="5"/>
        <v>385891</v>
      </c>
      <c r="Y12" s="60">
        <f t="shared" si="6"/>
        <v>3.6170881264696142E-2</v>
      </c>
    </row>
    <row r="13" spans="1:25" x14ac:dyDescent="0.35">
      <c r="A13" s="50" t="s">
        <v>30</v>
      </c>
      <c r="B13" s="51">
        <v>26423173</v>
      </c>
      <c r="C13" s="14">
        <f t="shared" si="7"/>
        <v>6.6875797844045248E-3</v>
      </c>
      <c r="D13" s="52">
        <v>25465188</v>
      </c>
      <c r="E13" s="15">
        <f t="shared" si="8"/>
        <v>7.0053125725083355E-3</v>
      </c>
      <c r="F13" s="53">
        <v>28746235</v>
      </c>
      <c r="G13" s="52">
        <v>22677995</v>
      </c>
      <c r="H13" s="16">
        <f t="shared" si="9"/>
        <v>6.4172614680288757E-3</v>
      </c>
      <c r="I13" s="54">
        <f t="shared" si="1"/>
        <v>-2323062</v>
      </c>
      <c r="J13" s="14">
        <f t="shared" si="10"/>
        <v>4.6430323069335238E-3</v>
      </c>
      <c r="K13" s="55">
        <f t="shared" si="11"/>
        <v>2787193</v>
      </c>
      <c r="L13" s="15">
        <f t="shared" si="12"/>
        <v>2.7536057561095659E-2</v>
      </c>
      <c r="M13" s="51">
        <v>4631578</v>
      </c>
      <c r="N13" s="52">
        <v>-2308516</v>
      </c>
      <c r="O13" s="52">
        <v>0</v>
      </c>
      <c r="P13" s="56">
        <v>0</v>
      </c>
      <c r="Q13" s="43">
        <f t="shared" si="13"/>
        <v>-1009167</v>
      </c>
      <c r="R13" s="52">
        <v>-1778026</v>
      </c>
      <c r="S13" s="57">
        <v>0</v>
      </c>
      <c r="T13" s="58">
        <v>0</v>
      </c>
      <c r="U13" s="51">
        <v>4631578</v>
      </c>
      <c r="V13" s="52">
        <v>5640745</v>
      </c>
      <c r="W13" s="15">
        <f t="shared" si="14"/>
        <v>9.5715045021227373E-3</v>
      </c>
      <c r="X13" s="59">
        <f t="shared" si="5"/>
        <v>1009167</v>
      </c>
      <c r="Y13" s="60">
        <f t="shared" si="6"/>
        <v>0.21788837411353112</v>
      </c>
    </row>
    <row r="14" spans="1:25" x14ac:dyDescent="0.35">
      <c r="A14" s="50" t="s">
        <v>31</v>
      </c>
      <c r="B14" s="51">
        <v>43620250</v>
      </c>
      <c r="C14" s="14">
        <f t="shared" si="7"/>
        <v>1.1040078422476797E-2</v>
      </c>
      <c r="D14" s="52">
        <v>41557038</v>
      </c>
      <c r="E14" s="15">
        <f t="shared" si="8"/>
        <v>1.1432078992607737E-2</v>
      </c>
      <c r="F14" s="53">
        <v>52265943</v>
      </c>
      <c r="G14" s="52">
        <v>40612660</v>
      </c>
      <c r="H14" s="16">
        <f t="shared" si="9"/>
        <v>1.1492288367298677E-2</v>
      </c>
      <c r="I14" s="54">
        <f t="shared" si="1"/>
        <v>-8645693</v>
      </c>
      <c r="J14" s="14">
        <f t="shared" si="10"/>
        <v>1.7279879708259623E-2</v>
      </c>
      <c r="K14" s="55">
        <f t="shared" si="11"/>
        <v>944378</v>
      </c>
      <c r="L14" s="15">
        <f t="shared" si="12"/>
        <v>9.3299771373680958E-3</v>
      </c>
      <c r="M14" s="51">
        <v>8245907</v>
      </c>
      <c r="N14" s="52">
        <v>399786</v>
      </c>
      <c r="O14" s="52">
        <v>0</v>
      </c>
      <c r="P14" s="56">
        <v>0</v>
      </c>
      <c r="Q14" s="43">
        <f t="shared" si="13"/>
        <v>-1059666</v>
      </c>
      <c r="R14" s="52">
        <v>115288</v>
      </c>
      <c r="S14" s="57">
        <v>0</v>
      </c>
      <c r="T14" s="58">
        <v>0</v>
      </c>
      <c r="U14" s="51">
        <v>8966942</v>
      </c>
      <c r="V14" s="52">
        <v>10026608</v>
      </c>
      <c r="W14" s="15">
        <f t="shared" si="14"/>
        <v>1.7013661070128121E-2</v>
      </c>
      <c r="X14" s="59">
        <f t="shared" si="5"/>
        <v>1059666</v>
      </c>
      <c r="Y14" s="60">
        <f t="shared" si="6"/>
        <v>0.11817473560105562</v>
      </c>
    </row>
    <row r="15" spans="1:25" x14ac:dyDescent="0.35">
      <c r="A15" s="50" t="s">
        <v>32</v>
      </c>
      <c r="B15" s="51">
        <v>53404216</v>
      </c>
      <c r="C15" s="14">
        <f t="shared" si="7"/>
        <v>1.3516353820321757E-2</v>
      </c>
      <c r="D15" s="52">
        <v>49905180</v>
      </c>
      <c r="E15" s="15">
        <f t="shared" si="8"/>
        <v>1.3728600192831545E-2</v>
      </c>
      <c r="F15" s="53">
        <v>61368258</v>
      </c>
      <c r="G15" s="52">
        <v>47983789</v>
      </c>
      <c r="H15" s="16">
        <f t="shared" si="9"/>
        <v>1.3578119240247112E-2</v>
      </c>
      <c r="I15" s="54">
        <f t="shared" si="1"/>
        <v>-7964042</v>
      </c>
      <c r="J15" s="14">
        <f t="shared" si="10"/>
        <v>1.5917484896991761E-2</v>
      </c>
      <c r="K15" s="55">
        <f t="shared" si="11"/>
        <v>1921391</v>
      </c>
      <c r="L15" s="15">
        <f t="shared" si="12"/>
        <v>1.8982371573612284E-2</v>
      </c>
      <c r="M15" s="51">
        <v>9708006</v>
      </c>
      <c r="N15" s="52">
        <v>-1743964</v>
      </c>
      <c r="O15" s="52">
        <v>0</v>
      </c>
      <c r="P15" s="56">
        <v>0</v>
      </c>
      <c r="Q15" s="43">
        <f t="shared" si="13"/>
        <v>739265</v>
      </c>
      <c r="R15" s="52">
        <v>-2660656</v>
      </c>
      <c r="S15" s="57">
        <v>0</v>
      </c>
      <c r="T15" s="58">
        <v>0</v>
      </c>
      <c r="U15" s="51">
        <v>9755067</v>
      </c>
      <c r="V15" s="52">
        <v>9015802</v>
      </c>
      <c r="W15" s="15">
        <f t="shared" si="14"/>
        <v>1.5298473771327578E-2</v>
      </c>
      <c r="X15" s="59">
        <f t="shared" si="5"/>
        <v>-739265</v>
      </c>
      <c r="Y15" s="60">
        <f t="shared" si="6"/>
        <v>-7.5782667612636634E-2</v>
      </c>
    </row>
    <row r="16" spans="1:25" x14ac:dyDescent="0.35">
      <c r="A16" s="50" t="s">
        <v>33</v>
      </c>
      <c r="B16" s="51">
        <v>35554977</v>
      </c>
      <c r="C16" s="14">
        <f t="shared" si="7"/>
        <v>8.9987960726808942E-3</v>
      </c>
      <c r="D16" s="52">
        <v>34280392</v>
      </c>
      <c r="E16" s="15">
        <f t="shared" si="8"/>
        <v>9.4303195824870477E-3</v>
      </c>
      <c r="F16" s="53">
        <v>38496189</v>
      </c>
      <c r="G16" s="52">
        <v>33150747</v>
      </c>
      <c r="H16" s="16">
        <f t="shared" si="9"/>
        <v>9.3807680687588938E-3</v>
      </c>
      <c r="I16" s="54">
        <f t="shared" si="1"/>
        <v>-2941212</v>
      </c>
      <c r="J16" s="14">
        <f t="shared" si="10"/>
        <v>5.8785096297647513E-3</v>
      </c>
      <c r="K16" s="55">
        <f t="shared" si="11"/>
        <v>1129645</v>
      </c>
      <c r="L16" s="15">
        <f t="shared" si="12"/>
        <v>1.1160321421445843E-2</v>
      </c>
      <c r="M16" s="51">
        <v>972725</v>
      </c>
      <c r="N16" s="52">
        <v>1968487</v>
      </c>
      <c r="O16" s="52">
        <v>0</v>
      </c>
      <c r="P16" s="56">
        <v>0</v>
      </c>
      <c r="Q16" s="43">
        <f t="shared" si="13"/>
        <v>-2516696</v>
      </c>
      <c r="R16" s="52">
        <v>1387051</v>
      </c>
      <c r="S16" s="57">
        <v>0</v>
      </c>
      <c r="T16" s="58">
        <v>0</v>
      </c>
      <c r="U16" s="51">
        <v>1877664</v>
      </c>
      <c r="V16" s="52">
        <v>4394360</v>
      </c>
      <c r="W16" s="15">
        <f t="shared" si="14"/>
        <v>7.4565747120190805E-3</v>
      </c>
      <c r="X16" s="59">
        <f t="shared" si="5"/>
        <v>2516696</v>
      </c>
      <c r="Y16" s="60">
        <f t="shared" si="6"/>
        <v>1.3403335208003138</v>
      </c>
    </row>
    <row r="17" spans="1:25" x14ac:dyDescent="0.35">
      <c r="A17" s="50" t="s">
        <v>34</v>
      </c>
      <c r="B17" s="51">
        <v>77105667</v>
      </c>
      <c r="C17" s="14">
        <f t="shared" si="7"/>
        <v>1.9515078673262562E-2</v>
      </c>
      <c r="D17" s="52">
        <v>74740932</v>
      </c>
      <c r="E17" s="15">
        <f t="shared" si="8"/>
        <v>2.0560758892515955E-2</v>
      </c>
      <c r="F17" s="53">
        <v>91281946</v>
      </c>
      <c r="G17" s="52">
        <v>74379944</v>
      </c>
      <c r="H17" s="16">
        <f t="shared" si="9"/>
        <v>2.1047519792880522E-2</v>
      </c>
      <c r="I17" s="54">
        <f t="shared" si="1"/>
        <v>-14176279</v>
      </c>
      <c r="J17" s="14">
        <f t="shared" si="10"/>
        <v>2.8333691218358902E-2</v>
      </c>
      <c r="K17" s="55">
        <f t="shared" si="11"/>
        <v>360988</v>
      </c>
      <c r="L17" s="15">
        <f t="shared" si="12"/>
        <v>3.5663789148669646E-3</v>
      </c>
      <c r="M17" s="51">
        <v>11379554</v>
      </c>
      <c r="N17" s="52">
        <v>2796725</v>
      </c>
      <c r="O17" s="52">
        <v>0</v>
      </c>
      <c r="P17" s="56">
        <v>0</v>
      </c>
      <c r="Q17" s="43">
        <f t="shared" si="13"/>
        <v>-1934065</v>
      </c>
      <c r="R17" s="52">
        <v>1573077</v>
      </c>
      <c r="S17" s="57">
        <v>0</v>
      </c>
      <c r="T17" s="58">
        <v>0</v>
      </c>
      <c r="U17" s="51">
        <v>13230076</v>
      </c>
      <c r="V17" s="52">
        <v>15164141</v>
      </c>
      <c r="W17" s="15">
        <f t="shared" si="14"/>
        <v>2.5731289723666641E-2</v>
      </c>
      <c r="X17" s="59">
        <f t="shared" si="5"/>
        <v>1934065</v>
      </c>
      <c r="Y17" s="60">
        <f t="shared" si="6"/>
        <v>0.14618699091373322</v>
      </c>
    </row>
    <row r="18" spans="1:25" s="74" customFormat="1" ht="15.75" customHeight="1" x14ac:dyDescent="0.35">
      <c r="A18" s="50" t="s">
        <v>35</v>
      </c>
      <c r="B18" s="51">
        <v>82790782</v>
      </c>
      <c r="C18" s="14">
        <f t="shared" si="7"/>
        <v>2.0953954320256769E-2</v>
      </c>
      <c r="D18" s="52">
        <v>77712929</v>
      </c>
      <c r="E18" s="15">
        <f t="shared" si="8"/>
        <v>2.1378336518471711E-2</v>
      </c>
      <c r="F18" s="53">
        <v>102123354</v>
      </c>
      <c r="G18" s="52">
        <v>77823882</v>
      </c>
      <c r="H18" s="16">
        <f t="shared" si="9"/>
        <v>2.2022061441102969E-2</v>
      </c>
      <c r="I18" s="54">
        <f t="shared" si="1"/>
        <v>-19332572</v>
      </c>
      <c r="J18" s="14">
        <f t="shared" si="10"/>
        <v>3.8639414863709386E-2</v>
      </c>
      <c r="K18" s="55">
        <f t="shared" si="11"/>
        <v>-110953</v>
      </c>
      <c r="L18" s="15">
        <f t="shared" si="12"/>
        <v>-1.0961595392124789E-3</v>
      </c>
      <c r="M18" s="51">
        <v>12548128</v>
      </c>
      <c r="N18" s="52">
        <v>6780366</v>
      </c>
      <c r="O18" s="52">
        <v>0</v>
      </c>
      <c r="P18" s="56">
        <v>4078</v>
      </c>
      <c r="Q18" s="43">
        <f t="shared" si="13"/>
        <v>-2474282</v>
      </c>
      <c r="R18" s="52">
        <v>2581157</v>
      </c>
      <c r="S18" s="57">
        <v>0</v>
      </c>
      <c r="T18" s="58">
        <v>4078</v>
      </c>
      <c r="U18" s="51">
        <v>15133710</v>
      </c>
      <c r="V18" s="52">
        <v>17607992</v>
      </c>
      <c r="W18" s="15">
        <f t="shared" si="14"/>
        <v>2.9878141043663761E-2</v>
      </c>
      <c r="X18" s="59">
        <f t="shared" si="5"/>
        <v>2474282</v>
      </c>
      <c r="Y18" s="60">
        <f t="shared" si="6"/>
        <v>0.1634947412101857</v>
      </c>
    </row>
    <row r="19" spans="1:25" x14ac:dyDescent="0.35">
      <c r="A19" s="50" t="s">
        <v>36</v>
      </c>
      <c r="B19" s="51">
        <v>62775569</v>
      </c>
      <c r="C19" s="14">
        <f t="shared" si="7"/>
        <v>1.5888198824527675E-2</v>
      </c>
      <c r="D19" s="52">
        <v>58403006</v>
      </c>
      <c r="E19" s="15">
        <f t="shared" si="8"/>
        <v>1.6066298517178817E-2</v>
      </c>
      <c r="F19" s="53">
        <v>71518870</v>
      </c>
      <c r="G19" s="52">
        <v>59859731</v>
      </c>
      <c r="H19" s="16">
        <f t="shared" si="9"/>
        <v>1.6938690798409366E-2</v>
      </c>
      <c r="I19" s="54">
        <f t="shared" si="1"/>
        <v>-8743301</v>
      </c>
      <c r="J19" s="14">
        <f t="shared" si="10"/>
        <v>1.7474965804719883E-2</v>
      </c>
      <c r="K19" s="55">
        <f t="shared" si="11"/>
        <v>-1456725</v>
      </c>
      <c r="L19" s="15">
        <f t="shared" si="12"/>
        <v>-1.4391706441099368E-2</v>
      </c>
      <c r="M19" s="51">
        <v>10148367</v>
      </c>
      <c r="N19" s="52">
        <v>-1405066</v>
      </c>
      <c r="O19" s="52">
        <v>0</v>
      </c>
      <c r="P19" s="56">
        <v>0</v>
      </c>
      <c r="Q19" s="43">
        <f t="shared" si="13"/>
        <v>2662219</v>
      </c>
      <c r="R19" s="52">
        <v>-1205494</v>
      </c>
      <c r="S19" s="57">
        <v>0</v>
      </c>
      <c r="T19" s="58">
        <v>0</v>
      </c>
      <c r="U19" s="51">
        <v>10501980</v>
      </c>
      <c r="V19" s="52">
        <v>7839761</v>
      </c>
      <c r="W19" s="15">
        <f t="shared" si="14"/>
        <v>1.3302907276798765E-2</v>
      </c>
      <c r="X19" s="59">
        <f t="shared" si="5"/>
        <v>-2662219</v>
      </c>
      <c r="Y19" s="60">
        <f t="shared" si="6"/>
        <v>-0.25349686440080821</v>
      </c>
    </row>
    <row r="20" spans="1:25" x14ac:dyDescent="0.35">
      <c r="A20" s="50" t="s">
        <v>37</v>
      </c>
      <c r="B20" s="51">
        <v>56101978</v>
      </c>
      <c r="C20" s="14">
        <f t="shared" si="7"/>
        <v>1.4199144589406708E-2</v>
      </c>
      <c r="D20" s="52">
        <v>51916723</v>
      </c>
      <c r="E20" s="15">
        <f t="shared" si="8"/>
        <v>1.4281962982379421E-2</v>
      </c>
      <c r="F20" s="53">
        <v>61574802</v>
      </c>
      <c r="G20" s="52">
        <v>50201621</v>
      </c>
      <c r="H20" s="16">
        <f t="shared" si="9"/>
        <v>1.4205705931052953E-2</v>
      </c>
      <c r="I20" s="54">
        <f t="shared" si="1"/>
        <v>-5472824</v>
      </c>
      <c r="J20" s="14">
        <f t="shared" si="10"/>
        <v>1.0938364383800844E-2</v>
      </c>
      <c r="K20" s="55">
        <f t="shared" si="11"/>
        <v>1715102</v>
      </c>
      <c r="L20" s="15">
        <f t="shared" si="12"/>
        <v>1.6944340558816804E-2</v>
      </c>
      <c r="M20" s="51">
        <v>6310543</v>
      </c>
      <c r="N20" s="52">
        <v>-837719</v>
      </c>
      <c r="O20" s="52">
        <v>0</v>
      </c>
      <c r="P20" s="56">
        <v>0</v>
      </c>
      <c r="Q20" s="43">
        <f t="shared" si="13"/>
        <v>-1473173</v>
      </c>
      <c r="R20" s="52">
        <v>-241929</v>
      </c>
      <c r="S20" s="57">
        <v>0</v>
      </c>
      <c r="T20" s="58">
        <v>0</v>
      </c>
      <c r="U20" s="51">
        <v>8169300</v>
      </c>
      <c r="V20" s="52">
        <v>9642473</v>
      </c>
      <c r="W20" s="15">
        <f t="shared" si="14"/>
        <v>1.6361841163019589E-2</v>
      </c>
      <c r="X20" s="59">
        <f t="shared" si="5"/>
        <v>1473173</v>
      </c>
      <c r="Y20" s="60">
        <f t="shared" si="6"/>
        <v>0.18033038326417206</v>
      </c>
    </row>
    <row r="21" spans="1:25" x14ac:dyDescent="0.35">
      <c r="A21" s="50" t="s">
        <v>38</v>
      </c>
      <c r="B21" s="51">
        <v>40670230</v>
      </c>
      <c r="C21" s="14">
        <f t="shared" si="7"/>
        <v>1.0293442349829918E-2</v>
      </c>
      <c r="D21" s="52">
        <v>36993209</v>
      </c>
      <c r="E21" s="15">
        <f t="shared" si="8"/>
        <v>1.0176598425471216E-2</v>
      </c>
      <c r="F21" s="53">
        <v>49129086</v>
      </c>
      <c r="G21" s="52">
        <v>36812028</v>
      </c>
      <c r="H21" s="16">
        <f t="shared" si="9"/>
        <v>1.0416811929114547E-2</v>
      </c>
      <c r="I21" s="54">
        <f t="shared" si="1"/>
        <v>-8458856</v>
      </c>
      <c r="J21" s="14">
        <f t="shared" si="10"/>
        <v>1.690645436398102E-2</v>
      </c>
      <c r="K21" s="55">
        <f t="shared" si="11"/>
        <v>181181</v>
      </c>
      <c r="L21" s="15">
        <f t="shared" si="12"/>
        <v>1.7899766700680119E-3</v>
      </c>
      <c r="M21" s="51">
        <v>3562659</v>
      </c>
      <c r="N21" s="52">
        <v>4896197</v>
      </c>
      <c r="O21" s="52">
        <v>0</v>
      </c>
      <c r="P21" s="56">
        <v>0</v>
      </c>
      <c r="Q21" s="43">
        <f t="shared" si="13"/>
        <v>-2435334</v>
      </c>
      <c r="R21" s="52">
        <v>2254153</v>
      </c>
      <c r="S21" s="57">
        <v>0</v>
      </c>
      <c r="T21" s="58">
        <v>0</v>
      </c>
      <c r="U21" s="51">
        <v>3562660</v>
      </c>
      <c r="V21" s="52">
        <v>5997994</v>
      </c>
      <c r="W21" s="15">
        <f t="shared" si="14"/>
        <v>1.0177702869870055E-2</v>
      </c>
      <c r="X21" s="59">
        <f t="shared" si="5"/>
        <v>2435334</v>
      </c>
      <c r="Y21" s="60">
        <f t="shared" si="6"/>
        <v>0.68357182554608076</v>
      </c>
    </row>
    <row r="22" spans="1:25" x14ac:dyDescent="0.35">
      <c r="A22" s="50" t="s">
        <v>39</v>
      </c>
      <c r="B22" s="51">
        <v>66023130</v>
      </c>
      <c r="C22" s="14">
        <f t="shared" si="7"/>
        <v>1.6710141113298993E-2</v>
      </c>
      <c r="D22" s="52">
        <v>62298158</v>
      </c>
      <c r="E22" s="15">
        <f t="shared" si="8"/>
        <v>1.7137830259941953E-2</v>
      </c>
      <c r="F22" s="53">
        <v>83084414</v>
      </c>
      <c r="G22" s="52">
        <v>65804679</v>
      </c>
      <c r="H22" s="16">
        <f t="shared" si="9"/>
        <v>1.8620950880477261E-2</v>
      </c>
      <c r="I22" s="54">
        <f t="shared" si="1"/>
        <v>-17061284</v>
      </c>
      <c r="J22" s="14">
        <f t="shared" si="10"/>
        <v>3.4099861652322677E-2</v>
      </c>
      <c r="K22" s="55">
        <f t="shared" si="11"/>
        <v>-3506521</v>
      </c>
      <c r="L22" s="15">
        <f t="shared" si="12"/>
        <v>-3.4642654489728808E-2</v>
      </c>
      <c r="M22" s="51">
        <v>8758402</v>
      </c>
      <c r="N22" s="52">
        <v>8802882</v>
      </c>
      <c r="O22" s="52">
        <v>0</v>
      </c>
      <c r="P22" s="56">
        <v>-500000</v>
      </c>
      <c r="Q22" s="43">
        <f t="shared" si="13"/>
        <v>1084998</v>
      </c>
      <c r="R22" s="52">
        <v>2921523</v>
      </c>
      <c r="S22" s="57">
        <v>0</v>
      </c>
      <c r="T22" s="58">
        <v>-500000</v>
      </c>
      <c r="U22" s="51">
        <v>9748507</v>
      </c>
      <c r="V22" s="52">
        <v>8663509</v>
      </c>
      <c r="W22" s="15">
        <f t="shared" si="14"/>
        <v>1.4700684997758427E-2</v>
      </c>
      <c r="X22" s="59">
        <f t="shared" si="5"/>
        <v>-1084998</v>
      </c>
      <c r="Y22" s="60">
        <f t="shared" si="6"/>
        <v>-0.11129888915297492</v>
      </c>
    </row>
    <row r="23" spans="1:25" x14ac:dyDescent="0.35">
      <c r="A23" s="50" t="s">
        <v>40</v>
      </c>
      <c r="B23" s="51">
        <v>81877441</v>
      </c>
      <c r="C23" s="14">
        <f t="shared" si="7"/>
        <v>2.0722792044330716E-2</v>
      </c>
      <c r="D23" s="52">
        <v>80898666</v>
      </c>
      <c r="E23" s="15">
        <f t="shared" si="8"/>
        <v>2.2254712670055788E-2</v>
      </c>
      <c r="F23" s="53">
        <v>90615341</v>
      </c>
      <c r="G23" s="52">
        <v>73447143</v>
      </c>
      <c r="H23" s="16">
        <f t="shared" si="9"/>
        <v>2.0783562246605432E-2</v>
      </c>
      <c r="I23" s="54">
        <f t="shared" si="1"/>
        <v>-8737900</v>
      </c>
      <c r="J23" s="14">
        <f t="shared" si="10"/>
        <v>1.7464170992747691E-2</v>
      </c>
      <c r="K23" s="55">
        <f t="shared" si="11"/>
        <v>7451523</v>
      </c>
      <c r="L23" s="15">
        <f t="shared" si="12"/>
        <v>7.3617279551802903E-2</v>
      </c>
      <c r="M23" s="51">
        <v>10351477</v>
      </c>
      <c r="N23" s="52">
        <v>-1541763</v>
      </c>
      <c r="O23" s="52">
        <v>0</v>
      </c>
      <c r="P23" s="56">
        <v>-71814</v>
      </c>
      <c r="Q23" s="43">
        <f t="shared" si="13"/>
        <v>-6028564</v>
      </c>
      <c r="R23" s="52">
        <v>-1391044</v>
      </c>
      <c r="S23" s="57">
        <v>0</v>
      </c>
      <c r="T23" s="58">
        <v>-31915</v>
      </c>
      <c r="U23" s="51">
        <v>10682221</v>
      </c>
      <c r="V23" s="52">
        <v>16710785</v>
      </c>
      <c r="W23" s="15">
        <f t="shared" si="14"/>
        <v>2.8355714335873205E-2</v>
      </c>
      <c r="X23" s="59">
        <f t="shared" si="5"/>
        <v>6028564</v>
      </c>
      <c r="Y23" s="60">
        <f t="shared" si="6"/>
        <v>0.56435492207098137</v>
      </c>
    </row>
    <row r="24" spans="1:25" x14ac:dyDescent="0.35">
      <c r="A24" s="50" t="s">
        <v>41</v>
      </c>
      <c r="B24" s="51">
        <v>35940158</v>
      </c>
      <c r="C24" s="14">
        <f t="shared" si="7"/>
        <v>9.0962835572058112E-3</v>
      </c>
      <c r="D24" s="52">
        <v>33919650</v>
      </c>
      <c r="E24" s="15">
        <f t="shared" si="8"/>
        <v>9.3310817340159571E-3</v>
      </c>
      <c r="F24" s="53">
        <v>40512262</v>
      </c>
      <c r="G24" s="52">
        <v>30219415</v>
      </c>
      <c r="H24" s="16">
        <f t="shared" si="9"/>
        <v>8.5512801050478138E-3</v>
      </c>
      <c r="I24" s="54">
        <f t="shared" si="1"/>
        <v>-4572104</v>
      </c>
      <c r="J24" s="14">
        <f t="shared" si="10"/>
        <v>9.1381231248498715E-3</v>
      </c>
      <c r="K24" s="55">
        <f t="shared" si="11"/>
        <v>3700235</v>
      </c>
      <c r="L24" s="15">
        <f t="shared" si="12"/>
        <v>3.6556450862778714E-2</v>
      </c>
      <c r="M24" s="51">
        <v>5450509</v>
      </c>
      <c r="N24" s="52">
        <v>-878405</v>
      </c>
      <c r="O24" s="52">
        <v>0</v>
      </c>
      <c r="P24" s="56">
        <v>0</v>
      </c>
      <c r="Q24" s="43">
        <f t="shared" si="13"/>
        <v>-2527118</v>
      </c>
      <c r="R24" s="52">
        <v>-1173117</v>
      </c>
      <c r="S24" s="57">
        <v>0</v>
      </c>
      <c r="T24" s="58">
        <v>0</v>
      </c>
      <c r="U24" s="51">
        <v>5680777</v>
      </c>
      <c r="V24" s="52">
        <v>8207895</v>
      </c>
      <c r="W24" s="15">
        <f t="shared" si="14"/>
        <v>1.3927575869047564E-2</v>
      </c>
      <c r="X24" s="59">
        <f t="shared" si="5"/>
        <v>2527118</v>
      </c>
      <c r="Y24" s="60">
        <f t="shared" si="6"/>
        <v>0.44485428665832161</v>
      </c>
    </row>
    <row r="25" spans="1:25" x14ac:dyDescent="0.35">
      <c r="A25" s="62" t="s">
        <v>42</v>
      </c>
      <c r="B25" s="51">
        <v>52815371</v>
      </c>
      <c r="C25" s="14">
        <f t="shared" si="7"/>
        <v>1.3367319943196261E-2</v>
      </c>
      <c r="D25" s="52">
        <v>47677839</v>
      </c>
      <c r="E25" s="15">
        <f t="shared" si="8"/>
        <v>1.3115872734838174E-2</v>
      </c>
      <c r="F25" s="53">
        <v>56820110</v>
      </c>
      <c r="G25" s="52">
        <v>48395988</v>
      </c>
      <c r="H25" s="16">
        <f t="shared" si="9"/>
        <v>1.3694760449483643E-2</v>
      </c>
      <c r="I25" s="54">
        <f t="shared" si="1"/>
        <v>-4004739</v>
      </c>
      <c r="J25" s="14">
        <f t="shared" si="10"/>
        <v>8.0041482137956938E-3</v>
      </c>
      <c r="K25" s="55">
        <f t="shared" si="11"/>
        <v>-718149</v>
      </c>
      <c r="L25" s="15">
        <f t="shared" si="12"/>
        <v>-7.0949490047669053E-3</v>
      </c>
      <c r="M25" s="51">
        <v>2281507</v>
      </c>
      <c r="N25" s="52">
        <v>1713232</v>
      </c>
      <c r="O25" s="52">
        <v>0</v>
      </c>
      <c r="P25" s="56">
        <v>10000</v>
      </c>
      <c r="Q25" s="43">
        <f t="shared" si="13"/>
        <v>-606256</v>
      </c>
      <c r="R25" s="52">
        <v>1334405</v>
      </c>
      <c r="S25" s="57">
        <v>0</v>
      </c>
      <c r="T25" s="58">
        <v>-10000</v>
      </c>
      <c r="U25" s="51">
        <v>2335053</v>
      </c>
      <c r="V25" s="52">
        <v>2941309</v>
      </c>
      <c r="W25" s="15">
        <f t="shared" si="14"/>
        <v>4.9909634872049927E-3</v>
      </c>
      <c r="X25" s="59">
        <f t="shared" si="5"/>
        <v>606256</v>
      </c>
      <c r="Y25" s="60">
        <f t="shared" si="6"/>
        <v>0.25963265073640729</v>
      </c>
    </row>
    <row r="26" spans="1:25" x14ac:dyDescent="0.35">
      <c r="A26" s="50" t="s">
        <v>43</v>
      </c>
      <c r="B26" s="51">
        <v>68596085</v>
      </c>
      <c r="C26" s="14">
        <f t="shared" si="7"/>
        <v>1.7361343822533896E-2</v>
      </c>
      <c r="D26" s="52">
        <v>64808795</v>
      </c>
      <c r="E26" s="15">
        <f t="shared" si="8"/>
        <v>1.782849066037193E-2</v>
      </c>
      <c r="F26" s="53">
        <v>77833392</v>
      </c>
      <c r="G26" s="52">
        <v>61012829</v>
      </c>
      <c r="H26" s="16">
        <f t="shared" si="9"/>
        <v>1.7264986459214527E-2</v>
      </c>
      <c r="I26" s="54">
        <f t="shared" si="1"/>
        <v>-9237307</v>
      </c>
      <c r="J26" s="14">
        <f t="shared" si="10"/>
        <v>1.8462320347051947E-2</v>
      </c>
      <c r="K26" s="55">
        <f t="shared" si="11"/>
        <v>3795966</v>
      </c>
      <c r="L26" s="15">
        <f t="shared" si="12"/>
        <v>3.7502224738639213E-2</v>
      </c>
      <c r="M26" s="51">
        <v>6649564</v>
      </c>
      <c r="N26" s="52">
        <v>2587743</v>
      </c>
      <c r="O26" s="52">
        <v>0</v>
      </c>
      <c r="P26" s="56">
        <v>0</v>
      </c>
      <c r="Q26" s="43">
        <f t="shared" si="13"/>
        <v>-5612357</v>
      </c>
      <c r="R26" s="52">
        <v>1816391</v>
      </c>
      <c r="S26" s="57">
        <v>0</v>
      </c>
      <c r="T26" s="58">
        <v>0</v>
      </c>
      <c r="U26" s="51">
        <v>9171653</v>
      </c>
      <c r="V26" s="52">
        <v>14784010</v>
      </c>
      <c r="W26" s="15">
        <f t="shared" si="14"/>
        <v>2.5086264008464761E-2</v>
      </c>
      <c r="X26" s="59">
        <f t="shared" si="5"/>
        <v>5612357</v>
      </c>
      <c r="Y26" s="60">
        <f t="shared" si="6"/>
        <v>0.61192426272559586</v>
      </c>
    </row>
    <row r="27" spans="1:25" x14ac:dyDescent="0.35">
      <c r="A27" s="50" t="s">
        <v>44</v>
      </c>
      <c r="B27" s="51">
        <v>47217301</v>
      </c>
      <c r="C27" s="14">
        <f t="shared" si="7"/>
        <v>1.1950474972924091E-2</v>
      </c>
      <c r="D27" s="52">
        <v>45197985</v>
      </c>
      <c r="E27" s="15">
        <f t="shared" si="8"/>
        <v>1.2433680543514666E-2</v>
      </c>
      <c r="F27" s="53">
        <v>51595214</v>
      </c>
      <c r="G27" s="52">
        <v>41078920</v>
      </c>
      <c r="H27" s="16">
        <f t="shared" si="9"/>
        <v>1.1624227382722358E-2</v>
      </c>
      <c r="I27" s="54">
        <f t="shared" si="1"/>
        <v>-4377913</v>
      </c>
      <c r="J27" s="14">
        <f t="shared" si="10"/>
        <v>8.7499995677878008E-3</v>
      </c>
      <c r="K27" s="55">
        <f t="shared" si="11"/>
        <v>4119065</v>
      </c>
      <c r="L27" s="15">
        <f t="shared" si="12"/>
        <v>4.0694279491192212E-2</v>
      </c>
      <c r="M27" s="51">
        <v>6479251</v>
      </c>
      <c r="N27" s="52">
        <v>-2081542</v>
      </c>
      <c r="O27" s="52">
        <v>0</v>
      </c>
      <c r="P27" s="56">
        <v>-19796</v>
      </c>
      <c r="Q27" s="43">
        <f t="shared" si="13"/>
        <v>-2247456</v>
      </c>
      <c r="R27" s="52">
        <v>-1851814</v>
      </c>
      <c r="S27" s="57">
        <v>0</v>
      </c>
      <c r="T27" s="58">
        <v>-19795</v>
      </c>
      <c r="U27" s="51">
        <v>6518732</v>
      </c>
      <c r="V27" s="52">
        <v>8766188</v>
      </c>
      <c r="W27" s="15">
        <f t="shared" si="14"/>
        <v>1.4874915974477539E-2</v>
      </c>
      <c r="X27" s="59">
        <f t="shared" si="5"/>
        <v>2247456</v>
      </c>
      <c r="Y27" s="60">
        <f t="shared" si="6"/>
        <v>0.34476889063701344</v>
      </c>
    </row>
    <row r="28" spans="1:25" x14ac:dyDescent="0.35">
      <c r="A28" s="50" t="s">
        <v>45</v>
      </c>
      <c r="B28" s="51">
        <v>18432634</v>
      </c>
      <c r="C28" s="14">
        <f t="shared" si="7"/>
        <v>4.665212255610918E-3</v>
      </c>
      <c r="D28" s="52">
        <v>16893009</v>
      </c>
      <c r="E28" s="15">
        <f t="shared" si="8"/>
        <v>4.6471602069144934E-3</v>
      </c>
      <c r="F28" s="53">
        <v>20706821</v>
      </c>
      <c r="G28" s="52">
        <v>16923834</v>
      </c>
      <c r="H28" s="16">
        <f t="shared" si="9"/>
        <v>4.788988965713988E-3</v>
      </c>
      <c r="I28" s="54">
        <f t="shared" si="1"/>
        <v>-2274187</v>
      </c>
      <c r="J28" s="14">
        <f t="shared" si="10"/>
        <v>4.5453473531951493E-3</v>
      </c>
      <c r="K28" s="55">
        <f t="shared" si="11"/>
        <v>-30825</v>
      </c>
      <c r="L28" s="15">
        <f t="shared" si="12"/>
        <v>-3.0453541406022966E-4</v>
      </c>
      <c r="M28" s="51">
        <v>1965828</v>
      </c>
      <c r="N28" s="52">
        <v>308359</v>
      </c>
      <c r="O28" s="52">
        <v>0</v>
      </c>
      <c r="P28" s="56">
        <v>0</v>
      </c>
      <c r="Q28" s="43">
        <f t="shared" si="13"/>
        <v>-242263</v>
      </c>
      <c r="R28" s="52">
        <v>273088</v>
      </c>
      <c r="S28" s="57">
        <v>0</v>
      </c>
      <c r="T28" s="58">
        <v>0</v>
      </c>
      <c r="U28" s="51">
        <v>1965828</v>
      </c>
      <c r="V28" s="52">
        <v>2208091</v>
      </c>
      <c r="W28" s="15">
        <f t="shared" si="14"/>
        <v>3.7468016986402855E-3</v>
      </c>
      <c r="X28" s="59">
        <f t="shared" si="5"/>
        <v>242263</v>
      </c>
      <c r="Y28" s="60">
        <f t="shared" si="6"/>
        <v>0.12323712959628197</v>
      </c>
    </row>
    <row r="29" spans="1:25" x14ac:dyDescent="0.35">
      <c r="A29" s="50" t="s">
        <v>46</v>
      </c>
      <c r="B29" s="51">
        <v>37905967</v>
      </c>
      <c r="C29" s="14">
        <f t="shared" si="7"/>
        <v>9.5938204930007855E-3</v>
      </c>
      <c r="D29" s="52">
        <v>35545456</v>
      </c>
      <c r="E29" s="15">
        <f t="shared" si="8"/>
        <v>9.7783307082728727E-3</v>
      </c>
      <c r="F29" s="53">
        <v>41748278</v>
      </c>
      <c r="G29" s="52">
        <v>34704225</v>
      </c>
      <c r="H29" s="16">
        <f t="shared" si="9"/>
        <v>9.8203604802939767E-3</v>
      </c>
      <c r="I29" s="54">
        <f t="shared" si="1"/>
        <v>-3842311</v>
      </c>
      <c r="J29" s="14">
        <f t="shared" si="10"/>
        <v>7.6795083843160684E-3</v>
      </c>
      <c r="K29" s="55">
        <f t="shared" si="11"/>
        <v>841231</v>
      </c>
      <c r="L29" s="15">
        <f t="shared" si="12"/>
        <v>8.3109369312344208E-3</v>
      </c>
      <c r="M29" s="51">
        <v>4671407</v>
      </c>
      <c r="N29" s="52">
        <v>-607988</v>
      </c>
      <c r="O29" s="52">
        <v>0</v>
      </c>
      <c r="P29" s="56">
        <v>-221108</v>
      </c>
      <c r="Q29" s="43">
        <f t="shared" si="13"/>
        <v>-122179</v>
      </c>
      <c r="R29" s="52">
        <v>-527867</v>
      </c>
      <c r="S29" s="57">
        <v>0</v>
      </c>
      <c r="T29" s="58">
        <v>-191185</v>
      </c>
      <c r="U29" s="51">
        <v>4671407</v>
      </c>
      <c r="V29" s="52">
        <v>4793586</v>
      </c>
      <c r="W29" s="15">
        <f t="shared" si="14"/>
        <v>8.1340017994631069E-3</v>
      </c>
      <c r="X29" s="59">
        <f t="shared" si="5"/>
        <v>122179</v>
      </c>
      <c r="Y29" s="60">
        <f t="shared" si="6"/>
        <v>2.6154646769164014E-2</v>
      </c>
    </row>
    <row r="30" spans="1:25" x14ac:dyDescent="0.35">
      <c r="A30" s="50" t="s">
        <v>47</v>
      </c>
      <c r="B30" s="51">
        <v>48933809</v>
      </c>
      <c r="C30" s="14">
        <f t="shared" si="7"/>
        <v>1.2384915007834684E-2</v>
      </c>
      <c r="D30" s="52">
        <v>49408838</v>
      </c>
      <c r="E30" s="15">
        <f t="shared" si="8"/>
        <v>1.3592059639788547E-2</v>
      </c>
      <c r="F30" s="53">
        <v>58611639</v>
      </c>
      <c r="G30" s="52">
        <v>47743878</v>
      </c>
      <c r="H30" s="16">
        <f t="shared" si="9"/>
        <v>1.3510230892266778E-2</v>
      </c>
      <c r="I30" s="54">
        <f t="shared" si="1"/>
        <v>-9677830</v>
      </c>
      <c r="J30" s="14">
        <f t="shared" si="10"/>
        <v>1.9342780068293684E-2</v>
      </c>
      <c r="K30" s="55">
        <f t="shared" si="11"/>
        <v>1664960</v>
      </c>
      <c r="L30" s="15">
        <f t="shared" si="12"/>
        <v>1.6448962951945496E-2</v>
      </c>
      <c r="M30" s="51">
        <v>9176427</v>
      </c>
      <c r="N30" s="52">
        <v>622492</v>
      </c>
      <c r="O30" s="52">
        <v>0</v>
      </c>
      <c r="P30" s="56">
        <v>-121089</v>
      </c>
      <c r="Q30" s="43">
        <f t="shared" si="13"/>
        <v>-2933018</v>
      </c>
      <c r="R30" s="52">
        <v>1389147</v>
      </c>
      <c r="S30" s="57">
        <v>0</v>
      </c>
      <c r="T30" s="58">
        <v>-121089</v>
      </c>
      <c r="U30" s="51">
        <v>9985106</v>
      </c>
      <c r="V30" s="52">
        <v>12918124</v>
      </c>
      <c r="W30" s="15">
        <f t="shared" si="14"/>
        <v>2.19201332492392E-2</v>
      </c>
      <c r="X30" s="59">
        <f t="shared" si="5"/>
        <v>2933018</v>
      </c>
      <c r="Y30" s="60">
        <f t="shared" si="6"/>
        <v>0.2937392953064295</v>
      </c>
    </row>
    <row r="31" spans="1:25" x14ac:dyDescent="0.35">
      <c r="A31" s="50" t="s">
        <v>48</v>
      </c>
      <c r="B31" s="51">
        <v>99142141</v>
      </c>
      <c r="C31" s="14">
        <f t="shared" si="7"/>
        <v>2.509240574302651E-2</v>
      </c>
      <c r="D31" s="52">
        <v>91738524</v>
      </c>
      <c r="E31" s="15">
        <f t="shared" si="8"/>
        <v>2.5236689222972071E-2</v>
      </c>
      <c r="F31" s="53">
        <v>109853219</v>
      </c>
      <c r="G31" s="52">
        <v>84270794</v>
      </c>
      <c r="H31" s="16">
        <f t="shared" si="9"/>
        <v>2.3846363808458327E-2</v>
      </c>
      <c r="I31" s="54">
        <f t="shared" si="1"/>
        <v>-10711078</v>
      </c>
      <c r="J31" s="14">
        <f t="shared" si="10"/>
        <v>2.1407900949731395E-2</v>
      </c>
      <c r="K31" s="55">
        <f t="shared" si="11"/>
        <v>7467730</v>
      </c>
      <c r="L31" s="15">
        <f t="shared" si="12"/>
        <v>7.3777396517112695E-2</v>
      </c>
      <c r="M31" s="51">
        <v>16509468</v>
      </c>
      <c r="N31" s="52">
        <v>-5798390</v>
      </c>
      <c r="O31" s="52">
        <v>0</v>
      </c>
      <c r="P31" s="56">
        <v>0</v>
      </c>
      <c r="Q31" s="43">
        <f t="shared" si="13"/>
        <v>-2498080</v>
      </c>
      <c r="R31" s="52">
        <v>-4969650</v>
      </c>
      <c r="S31" s="57">
        <v>0</v>
      </c>
      <c r="T31" s="58">
        <v>0</v>
      </c>
      <c r="U31" s="51">
        <v>16509468</v>
      </c>
      <c r="V31" s="52">
        <v>19007548</v>
      </c>
      <c r="W31" s="15">
        <f t="shared" si="14"/>
        <v>3.2252979217517193E-2</v>
      </c>
      <c r="X31" s="59">
        <f t="shared" si="5"/>
        <v>2498080</v>
      </c>
      <c r="Y31" s="60">
        <f t="shared" si="6"/>
        <v>0.15131196232368005</v>
      </c>
    </row>
    <row r="32" spans="1:25" x14ac:dyDescent="0.35">
      <c r="A32" s="50" t="s">
        <v>49</v>
      </c>
      <c r="B32" s="51">
        <v>110285058</v>
      </c>
      <c r="C32" s="14">
        <f t="shared" si="7"/>
        <v>2.7912625194660784E-2</v>
      </c>
      <c r="D32" s="52">
        <v>104621720</v>
      </c>
      <c r="E32" s="15">
        <f t="shared" si="8"/>
        <v>2.8780775169358529E-2</v>
      </c>
      <c r="F32" s="53">
        <v>122804773</v>
      </c>
      <c r="G32" s="52">
        <v>97926551</v>
      </c>
      <c r="H32" s="16">
        <f t="shared" si="9"/>
        <v>2.7710575049922383E-2</v>
      </c>
      <c r="I32" s="54">
        <f t="shared" si="1"/>
        <v>-12519715</v>
      </c>
      <c r="J32" s="14">
        <f t="shared" si="10"/>
        <v>2.5022767889363366E-2</v>
      </c>
      <c r="K32" s="55">
        <f t="shared" si="11"/>
        <v>6695169</v>
      </c>
      <c r="L32" s="15">
        <f t="shared" si="12"/>
        <v>6.6144884464500037E-2</v>
      </c>
      <c r="M32" s="51">
        <v>18040789</v>
      </c>
      <c r="N32" s="52">
        <v>-5521074</v>
      </c>
      <c r="O32" s="52">
        <v>0</v>
      </c>
      <c r="P32" s="56">
        <v>0</v>
      </c>
      <c r="Q32" s="43">
        <f t="shared" si="13"/>
        <v>-1602589</v>
      </c>
      <c r="R32" s="52">
        <v>-5092580</v>
      </c>
      <c r="S32" s="57">
        <v>0</v>
      </c>
      <c r="T32" s="58">
        <v>0</v>
      </c>
      <c r="U32" s="51">
        <v>22520038</v>
      </c>
      <c r="V32" s="52">
        <v>24122627</v>
      </c>
      <c r="W32" s="15">
        <f t="shared" si="14"/>
        <v>4.0932506775882886E-2</v>
      </c>
      <c r="X32" s="59">
        <f t="shared" si="5"/>
        <v>1602589</v>
      </c>
      <c r="Y32" s="60">
        <f t="shared" si="6"/>
        <v>7.1162801767918893E-2</v>
      </c>
    </row>
    <row r="33" spans="1:25" x14ac:dyDescent="0.35">
      <c r="A33" s="50" t="s">
        <v>50</v>
      </c>
      <c r="B33" s="51">
        <v>37143377</v>
      </c>
      <c r="C33" s="14">
        <f t="shared" si="7"/>
        <v>9.4008125802951831E-3</v>
      </c>
      <c r="D33" s="52">
        <v>32612267</v>
      </c>
      <c r="E33" s="15">
        <f t="shared" si="8"/>
        <v>8.9714289182981372E-3</v>
      </c>
      <c r="F33" s="53">
        <v>42901927</v>
      </c>
      <c r="G33" s="52">
        <v>33620482</v>
      </c>
      <c r="H33" s="16">
        <f t="shared" si="9"/>
        <v>9.5136904155397502E-3</v>
      </c>
      <c r="I33" s="54">
        <f t="shared" si="1"/>
        <v>-5758550</v>
      </c>
      <c r="J33" s="14">
        <f t="shared" si="10"/>
        <v>1.1509436119695489E-2</v>
      </c>
      <c r="K33" s="55">
        <f t="shared" si="11"/>
        <v>-1008215</v>
      </c>
      <c r="L33" s="15">
        <f t="shared" si="12"/>
        <v>-9.9606544196831938E-3</v>
      </c>
      <c r="M33" s="51">
        <v>4772070</v>
      </c>
      <c r="N33" s="52">
        <v>1023645</v>
      </c>
      <c r="O33" s="52">
        <v>0</v>
      </c>
      <c r="P33" s="56">
        <v>-37165</v>
      </c>
      <c r="Q33" s="43">
        <f t="shared" si="13"/>
        <v>68148</v>
      </c>
      <c r="R33" s="52">
        <v>940067</v>
      </c>
      <c r="S33" s="57">
        <v>0</v>
      </c>
      <c r="T33" s="58">
        <v>0</v>
      </c>
      <c r="U33" s="51">
        <v>4824597</v>
      </c>
      <c r="V33" s="52">
        <v>4756449</v>
      </c>
      <c r="W33" s="15">
        <f t="shared" si="14"/>
        <v>8.0709858392140031E-3</v>
      </c>
      <c r="X33" s="59">
        <f t="shared" si="5"/>
        <v>-68148</v>
      </c>
      <c r="Y33" s="60">
        <f t="shared" si="6"/>
        <v>-1.4125117600495951E-2</v>
      </c>
    </row>
    <row r="34" spans="1:25" x14ac:dyDescent="0.35">
      <c r="A34" s="50" t="s">
        <v>51</v>
      </c>
      <c r="B34" s="51">
        <v>28557473</v>
      </c>
      <c r="C34" s="14">
        <f t="shared" si="7"/>
        <v>7.2277609932947136E-3</v>
      </c>
      <c r="D34" s="52">
        <v>26771931</v>
      </c>
      <c r="E34" s="15">
        <f t="shared" si="8"/>
        <v>7.3647893282635752E-3</v>
      </c>
      <c r="F34" s="53">
        <v>34184423</v>
      </c>
      <c r="G34" s="52">
        <v>25299142</v>
      </c>
      <c r="H34" s="16">
        <f t="shared" si="9"/>
        <v>7.1589754354735051E-3</v>
      </c>
      <c r="I34" s="54">
        <f t="shared" si="1"/>
        <v>-5626950</v>
      </c>
      <c r="J34" s="14">
        <f t="shared" si="10"/>
        <v>1.1246411262161575E-2</v>
      </c>
      <c r="K34" s="55">
        <f t="shared" si="11"/>
        <v>1472789</v>
      </c>
      <c r="L34" s="15">
        <f t="shared" si="12"/>
        <v>1.4550410638713757E-2</v>
      </c>
      <c r="M34" s="51">
        <v>5621974</v>
      </c>
      <c r="N34" s="52">
        <v>4976</v>
      </c>
      <c r="O34" s="52">
        <v>0</v>
      </c>
      <c r="P34" s="56">
        <v>0</v>
      </c>
      <c r="Q34" s="43">
        <f t="shared" si="13"/>
        <v>80972</v>
      </c>
      <c r="R34" s="52">
        <v>-1553761</v>
      </c>
      <c r="S34" s="57">
        <v>0</v>
      </c>
      <c r="T34" s="58">
        <v>0</v>
      </c>
      <c r="U34" s="51">
        <v>5621054</v>
      </c>
      <c r="V34" s="52">
        <v>5540082</v>
      </c>
      <c r="W34" s="15">
        <f t="shared" si="14"/>
        <v>9.4006943772727072E-3</v>
      </c>
      <c r="X34" s="59">
        <f t="shared" si="5"/>
        <v>-80972</v>
      </c>
      <c r="Y34" s="60">
        <f t="shared" si="6"/>
        <v>-1.4405127579276034E-2</v>
      </c>
    </row>
    <row r="35" spans="1:25" x14ac:dyDescent="0.35">
      <c r="A35" s="50" t="s">
        <v>52</v>
      </c>
      <c r="B35" s="51">
        <v>49846345</v>
      </c>
      <c r="C35" s="14">
        <f t="shared" si="7"/>
        <v>1.2615873542078144E-2</v>
      </c>
      <c r="D35" s="52">
        <v>45470343</v>
      </c>
      <c r="E35" s="15">
        <f t="shared" si="8"/>
        <v>1.2508604511153281E-2</v>
      </c>
      <c r="F35" s="53">
        <v>62135837</v>
      </c>
      <c r="G35" s="52">
        <v>44768445</v>
      </c>
      <c r="H35" s="16">
        <f t="shared" si="9"/>
        <v>1.2668263533970704E-2</v>
      </c>
      <c r="I35" s="54">
        <f t="shared" si="1"/>
        <v>-12289492</v>
      </c>
      <c r="J35" s="14">
        <f t="shared" si="10"/>
        <v>2.4562628286202041E-2</v>
      </c>
      <c r="K35" s="55">
        <f t="shared" si="11"/>
        <v>701898</v>
      </c>
      <c r="L35" s="15">
        <f t="shared" si="12"/>
        <v>6.9343973417046898E-3</v>
      </c>
      <c r="M35" s="51">
        <v>12358630</v>
      </c>
      <c r="N35" s="52">
        <v>-19138</v>
      </c>
      <c r="O35" s="52">
        <v>0</v>
      </c>
      <c r="P35" s="56">
        <v>-50000</v>
      </c>
      <c r="Q35" s="43">
        <f t="shared" si="13"/>
        <v>-133985</v>
      </c>
      <c r="R35" s="52">
        <v>-567913</v>
      </c>
      <c r="S35" s="57">
        <v>0</v>
      </c>
      <c r="T35" s="58">
        <v>0</v>
      </c>
      <c r="U35" s="51">
        <v>12291592</v>
      </c>
      <c r="V35" s="52">
        <v>12425577</v>
      </c>
      <c r="W35" s="15">
        <f t="shared" si="14"/>
        <v>2.1084354317908845E-2</v>
      </c>
      <c r="X35" s="59">
        <f t="shared" si="5"/>
        <v>133985</v>
      </c>
      <c r="Y35" s="60">
        <f t="shared" si="6"/>
        <v>1.090054079243763E-2</v>
      </c>
    </row>
    <row r="36" spans="1:25" x14ac:dyDescent="0.35">
      <c r="A36" s="50" t="s">
        <v>53</v>
      </c>
      <c r="B36" s="51">
        <v>87709365</v>
      </c>
      <c r="C36" s="14">
        <f t="shared" si="7"/>
        <v>2.2198824353038819E-2</v>
      </c>
      <c r="D36" s="52">
        <v>81842643</v>
      </c>
      <c r="E36" s="15">
        <f t="shared" si="8"/>
        <v>2.2514394787708274E-2</v>
      </c>
      <c r="F36" s="53">
        <v>90359146</v>
      </c>
      <c r="G36" s="52">
        <v>67611487</v>
      </c>
      <c r="H36" s="16">
        <f t="shared" si="9"/>
        <v>1.9132228855383168E-2</v>
      </c>
      <c r="I36" s="54">
        <f t="shared" si="1"/>
        <v>-2649781</v>
      </c>
      <c r="J36" s="14">
        <f t="shared" si="10"/>
        <v>5.296035486482332E-3</v>
      </c>
      <c r="K36" s="55">
        <f t="shared" si="11"/>
        <v>14231156</v>
      </c>
      <c r="L36" s="15">
        <f t="shared" si="12"/>
        <v>0.14059662562905828</v>
      </c>
      <c r="M36" s="51">
        <v>1811110</v>
      </c>
      <c r="N36" s="52">
        <v>1152308</v>
      </c>
      <c r="O36" s="52">
        <v>0</v>
      </c>
      <c r="P36" s="56">
        <v>-313637</v>
      </c>
      <c r="Q36" s="43">
        <f t="shared" si="13"/>
        <v>-12758759</v>
      </c>
      <c r="R36" s="52">
        <v>-1158760</v>
      </c>
      <c r="S36" s="57">
        <v>0</v>
      </c>
      <c r="T36" s="58">
        <v>-313637</v>
      </c>
      <c r="U36" s="51">
        <v>2211378</v>
      </c>
      <c r="V36" s="52">
        <v>14970137</v>
      </c>
      <c r="W36" s="15">
        <f t="shared" si="14"/>
        <v>2.540209381790777E-2</v>
      </c>
      <c r="X36" s="59">
        <f t="shared" si="5"/>
        <v>12758759</v>
      </c>
      <c r="Y36" s="60">
        <f t="shared" si="6"/>
        <v>5.7695966044701539</v>
      </c>
    </row>
    <row r="37" spans="1:25" x14ac:dyDescent="0.35">
      <c r="A37" s="50" t="s">
        <v>54</v>
      </c>
      <c r="B37" s="51">
        <v>41285364</v>
      </c>
      <c r="C37" s="14">
        <f t="shared" si="7"/>
        <v>1.0449129848189782E-2</v>
      </c>
      <c r="D37" s="52">
        <v>39058990</v>
      </c>
      <c r="E37" s="15">
        <f t="shared" si="8"/>
        <v>1.0744881746660474E-2</v>
      </c>
      <c r="F37" s="53">
        <v>53803206</v>
      </c>
      <c r="G37" s="52">
        <v>41320104</v>
      </c>
      <c r="H37" s="16">
        <f t="shared" si="9"/>
        <v>1.169247595539843E-2</v>
      </c>
      <c r="I37" s="54">
        <f t="shared" si="1"/>
        <v>-12517842</v>
      </c>
      <c r="J37" s="14">
        <f t="shared" si="10"/>
        <v>2.5019024382082509E-2</v>
      </c>
      <c r="K37" s="55">
        <f t="shared" si="11"/>
        <v>-2261114</v>
      </c>
      <c r="L37" s="15">
        <f t="shared" si="12"/>
        <v>-2.233866304062878E-2</v>
      </c>
      <c r="M37" s="51">
        <v>11511878</v>
      </c>
      <c r="N37" s="52">
        <v>1255964</v>
      </c>
      <c r="O37" s="52">
        <v>0</v>
      </c>
      <c r="P37" s="56">
        <v>-250000</v>
      </c>
      <c r="Q37" s="43">
        <f t="shared" si="13"/>
        <v>1809886</v>
      </c>
      <c r="R37" s="52">
        <v>651228</v>
      </c>
      <c r="S37" s="57">
        <v>0</v>
      </c>
      <c r="T37" s="58">
        <v>-200000</v>
      </c>
      <c r="U37" s="51">
        <v>11511878</v>
      </c>
      <c r="V37" s="52">
        <v>9701992</v>
      </c>
      <c r="W37" s="15">
        <f t="shared" si="14"/>
        <v>1.6462836045160485E-2</v>
      </c>
      <c r="X37" s="59">
        <f t="shared" si="5"/>
        <v>-1809886</v>
      </c>
      <c r="Y37" s="60">
        <f t="shared" si="6"/>
        <v>-0.15721900457944393</v>
      </c>
    </row>
    <row r="38" spans="1:25" x14ac:dyDescent="0.35">
      <c r="A38" s="50" t="s">
        <v>55</v>
      </c>
      <c r="B38" s="51">
        <v>51737072</v>
      </c>
      <c r="C38" s="14">
        <f t="shared" si="7"/>
        <v>1.3094407579721081E-2</v>
      </c>
      <c r="D38" s="52">
        <v>51356793</v>
      </c>
      <c r="E38" s="15">
        <f t="shared" si="8"/>
        <v>1.4127929771679208E-2</v>
      </c>
      <c r="F38" s="53">
        <v>59253108</v>
      </c>
      <c r="G38" s="52">
        <v>52040059</v>
      </c>
      <c r="H38" s="16">
        <f t="shared" si="9"/>
        <v>1.4725934343607064E-2</v>
      </c>
      <c r="I38" s="54">
        <f t="shared" si="1"/>
        <v>-7516036</v>
      </c>
      <c r="J38" s="14">
        <f t="shared" si="10"/>
        <v>1.5022069134648758E-2</v>
      </c>
      <c r="K38" s="55">
        <f t="shared" si="11"/>
        <v>-683266</v>
      </c>
      <c r="L38" s="15">
        <f t="shared" si="12"/>
        <v>-6.7503226025393956E-3</v>
      </c>
      <c r="M38" s="51">
        <v>7792125</v>
      </c>
      <c r="N38" s="52">
        <v>-276089</v>
      </c>
      <c r="O38" s="52">
        <v>0</v>
      </c>
      <c r="P38" s="56">
        <v>0</v>
      </c>
      <c r="Q38" s="43">
        <f t="shared" si="13"/>
        <v>313364</v>
      </c>
      <c r="R38" s="52">
        <v>369902</v>
      </c>
      <c r="S38" s="57">
        <v>0</v>
      </c>
      <c r="T38" s="58">
        <v>0</v>
      </c>
      <c r="U38" s="51">
        <v>8640077</v>
      </c>
      <c r="V38" s="52">
        <v>8326713</v>
      </c>
      <c r="W38" s="15">
        <f t="shared" si="14"/>
        <v>1.4129192326081737E-2</v>
      </c>
      <c r="X38" s="59">
        <f t="shared" si="5"/>
        <v>-313364</v>
      </c>
      <c r="Y38" s="60">
        <f t="shared" si="6"/>
        <v>-3.6268658253855834E-2</v>
      </c>
    </row>
    <row r="39" spans="1:25" x14ac:dyDescent="0.35">
      <c r="A39" s="50" t="s">
        <v>56</v>
      </c>
      <c r="B39" s="51">
        <v>21416656</v>
      </c>
      <c r="C39" s="14">
        <f t="shared" si="7"/>
        <v>5.420454073216183E-3</v>
      </c>
      <c r="D39" s="52">
        <v>19937952</v>
      </c>
      <c r="E39" s="15">
        <f t="shared" si="8"/>
        <v>5.4848048172928361E-3</v>
      </c>
      <c r="F39" s="53">
        <v>23528124</v>
      </c>
      <c r="G39" s="52">
        <v>18500419</v>
      </c>
      <c r="H39" s="16">
        <f t="shared" si="9"/>
        <v>5.2351200355714557E-3</v>
      </c>
      <c r="I39" s="54">
        <f t="shared" si="1"/>
        <v>-2111468</v>
      </c>
      <c r="J39" s="14">
        <f t="shared" si="10"/>
        <v>4.2201259109986358E-3</v>
      </c>
      <c r="K39" s="55">
        <f t="shared" si="11"/>
        <v>1437533</v>
      </c>
      <c r="L39" s="15">
        <f t="shared" si="12"/>
        <v>1.4202099185084967E-2</v>
      </c>
      <c r="M39" s="51">
        <v>2387302</v>
      </c>
      <c r="N39" s="52">
        <v>-214834</v>
      </c>
      <c r="O39" s="52">
        <v>0</v>
      </c>
      <c r="P39" s="56">
        <v>-61000</v>
      </c>
      <c r="Q39" s="43">
        <f t="shared" si="13"/>
        <v>-1137117</v>
      </c>
      <c r="R39" s="52">
        <v>-239416</v>
      </c>
      <c r="S39" s="57">
        <v>0</v>
      </c>
      <c r="T39" s="58">
        <v>-61000</v>
      </c>
      <c r="U39" s="51">
        <v>2564114</v>
      </c>
      <c r="V39" s="52">
        <v>3701231</v>
      </c>
      <c r="W39" s="15">
        <f t="shared" si="14"/>
        <v>6.2804379882260659E-3</v>
      </c>
      <c r="X39" s="59">
        <f t="shared" si="5"/>
        <v>1137117</v>
      </c>
      <c r="Y39" s="60">
        <f t="shared" si="6"/>
        <v>0.44347365210751155</v>
      </c>
    </row>
    <row r="40" spans="1:25" x14ac:dyDescent="0.35">
      <c r="A40" s="50" t="s">
        <v>57</v>
      </c>
      <c r="B40" s="51">
        <v>62203549</v>
      </c>
      <c r="C40" s="14">
        <f t="shared" si="7"/>
        <v>1.5743423275115985E-2</v>
      </c>
      <c r="D40" s="52">
        <v>58172394</v>
      </c>
      <c r="E40" s="15">
        <f t="shared" si="8"/>
        <v>1.6002858610786947E-2</v>
      </c>
      <c r="F40" s="53">
        <v>65763287</v>
      </c>
      <c r="G40" s="52">
        <v>54991993</v>
      </c>
      <c r="H40" s="16">
        <f t="shared" si="9"/>
        <v>1.5561252118144202E-2</v>
      </c>
      <c r="I40" s="54">
        <f t="shared" si="1"/>
        <v>-3559738</v>
      </c>
      <c r="J40" s="14">
        <f t="shared" si="10"/>
        <v>7.1147384521889337E-3</v>
      </c>
      <c r="K40" s="55">
        <f t="shared" si="11"/>
        <v>3180401</v>
      </c>
      <c r="L40" s="15">
        <f t="shared" si="12"/>
        <v>3.1420753784673752E-2</v>
      </c>
      <c r="M40" s="51">
        <v>5861962</v>
      </c>
      <c r="N40" s="52">
        <v>-2034582</v>
      </c>
      <c r="O40" s="52">
        <v>0</v>
      </c>
      <c r="P40" s="56">
        <v>-267642</v>
      </c>
      <c r="Q40" s="43">
        <f t="shared" si="13"/>
        <v>-1474442</v>
      </c>
      <c r="R40" s="52">
        <v>-1516447</v>
      </c>
      <c r="S40" s="57">
        <v>0</v>
      </c>
      <c r="T40" s="58">
        <v>-189512</v>
      </c>
      <c r="U40" s="51">
        <v>5915424</v>
      </c>
      <c r="V40" s="52">
        <v>7389866</v>
      </c>
      <c r="W40" s="15">
        <f t="shared" si="14"/>
        <v>1.2539502439674855E-2</v>
      </c>
      <c r="X40" s="59">
        <f t="shared" si="5"/>
        <v>1474442</v>
      </c>
      <c r="Y40" s="60">
        <f t="shared" si="6"/>
        <v>0.24925381511113986</v>
      </c>
    </row>
    <row r="41" spans="1:25" x14ac:dyDescent="0.35">
      <c r="A41" s="50" t="s">
        <v>58</v>
      </c>
      <c r="B41" s="51">
        <v>38201061</v>
      </c>
      <c r="C41" s="14">
        <f t="shared" si="7"/>
        <v>9.6685073850291976E-3</v>
      </c>
      <c r="D41" s="52">
        <v>34275055</v>
      </c>
      <c r="E41" s="15">
        <f t="shared" si="8"/>
        <v>9.4288514074553336E-3</v>
      </c>
      <c r="F41" s="53">
        <v>40518032</v>
      </c>
      <c r="G41" s="52">
        <v>33533028</v>
      </c>
      <c r="H41" s="16">
        <f t="shared" si="9"/>
        <v>9.4889432902129749E-3</v>
      </c>
      <c r="I41" s="54">
        <f t="shared" si="1"/>
        <v>-2316971</v>
      </c>
      <c r="J41" s="14">
        <f t="shared" si="10"/>
        <v>4.6308584132614943E-3</v>
      </c>
      <c r="K41" s="55">
        <f t="shared" si="11"/>
        <v>742027</v>
      </c>
      <c r="L41" s="15">
        <f t="shared" si="12"/>
        <v>7.3308515714150856E-3</v>
      </c>
      <c r="M41" s="51">
        <v>2394997</v>
      </c>
      <c r="N41" s="52">
        <v>-17892</v>
      </c>
      <c r="O41" s="52">
        <v>0</v>
      </c>
      <c r="P41" s="56">
        <v>-60134</v>
      </c>
      <c r="Q41" s="43">
        <f t="shared" si="13"/>
        <v>-275323</v>
      </c>
      <c r="R41" s="52">
        <v>-426704</v>
      </c>
      <c r="S41" s="57">
        <v>0</v>
      </c>
      <c r="T41" s="58">
        <v>-40000</v>
      </c>
      <c r="U41" s="51">
        <v>3541286</v>
      </c>
      <c r="V41" s="52">
        <v>3816609</v>
      </c>
      <c r="W41" s="15">
        <f t="shared" si="14"/>
        <v>6.4762172773883868E-3</v>
      </c>
      <c r="X41" s="59">
        <f t="shared" si="5"/>
        <v>275323</v>
      </c>
      <c r="Y41" s="60">
        <f t="shared" si="6"/>
        <v>7.7746615212665571E-2</v>
      </c>
    </row>
    <row r="42" spans="1:25" x14ac:dyDescent="0.35">
      <c r="A42" s="50" t="s">
        <v>59</v>
      </c>
      <c r="B42" s="51">
        <v>63729131</v>
      </c>
      <c r="C42" s="14">
        <f t="shared" si="7"/>
        <v>1.612954084482086E-2</v>
      </c>
      <c r="D42" s="52">
        <v>59683930</v>
      </c>
      <c r="E42" s="15">
        <f t="shared" si="8"/>
        <v>1.6418672628912358E-2</v>
      </c>
      <c r="F42" s="53">
        <v>73121269</v>
      </c>
      <c r="G42" s="52">
        <v>58809981</v>
      </c>
      <c r="H42" s="16">
        <f t="shared" si="9"/>
        <v>1.6641639836626223E-2</v>
      </c>
      <c r="I42" s="54">
        <f t="shared" si="1"/>
        <v>-9392138</v>
      </c>
      <c r="J42" s="14">
        <f t="shared" si="10"/>
        <v>1.8771776287149464E-2</v>
      </c>
      <c r="K42" s="55">
        <f t="shared" si="11"/>
        <v>873949</v>
      </c>
      <c r="L42" s="15">
        <f t="shared" si="12"/>
        <v>8.634174228143509E-3</v>
      </c>
      <c r="M42" s="51">
        <v>4341713</v>
      </c>
      <c r="N42" s="52">
        <v>5067610</v>
      </c>
      <c r="O42" s="52">
        <v>0</v>
      </c>
      <c r="P42" s="56">
        <v>-17185</v>
      </c>
      <c r="Q42" s="43">
        <f t="shared" si="13"/>
        <v>-4605067</v>
      </c>
      <c r="R42" s="52">
        <v>3731118</v>
      </c>
      <c r="S42" s="57">
        <v>0</v>
      </c>
      <c r="T42" s="58">
        <v>0</v>
      </c>
      <c r="U42" s="51">
        <v>5545467</v>
      </c>
      <c r="V42" s="52">
        <v>10150534</v>
      </c>
      <c r="W42" s="15">
        <f t="shared" si="14"/>
        <v>1.722394504271154E-2</v>
      </c>
      <c r="X42" s="59">
        <f t="shared" si="5"/>
        <v>4605067</v>
      </c>
      <c r="Y42" s="60">
        <f t="shared" si="6"/>
        <v>0.83042005299102861</v>
      </c>
    </row>
    <row r="43" spans="1:25" x14ac:dyDescent="0.35">
      <c r="A43" s="50" t="s">
        <v>60</v>
      </c>
      <c r="B43" s="51">
        <v>86676529</v>
      </c>
      <c r="C43" s="14">
        <f t="shared" si="7"/>
        <v>2.1937418459272568E-2</v>
      </c>
      <c r="D43" s="52">
        <v>78864362</v>
      </c>
      <c r="E43" s="15">
        <f t="shared" si="8"/>
        <v>2.1695088472994922E-2</v>
      </c>
      <c r="F43" s="53">
        <v>94320968</v>
      </c>
      <c r="G43" s="52">
        <v>78258604</v>
      </c>
      <c r="H43" s="16">
        <f t="shared" si="9"/>
        <v>2.2145076052399272E-2</v>
      </c>
      <c r="I43" s="54">
        <f t="shared" si="1"/>
        <v>-7644439</v>
      </c>
      <c r="J43" s="14">
        <f t="shared" si="10"/>
        <v>1.5278704246973434E-2</v>
      </c>
      <c r="K43" s="55">
        <f t="shared" si="11"/>
        <v>605758</v>
      </c>
      <c r="L43" s="15">
        <f t="shared" si="12"/>
        <v>5.984582752645469E-3</v>
      </c>
      <c r="M43" s="51">
        <v>7163328</v>
      </c>
      <c r="N43" s="52">
        <v>544872</v>
      </c>
      <c r="O43" s="52">
        <v>0</v>
      </c>
      <c r="P43" s="56">
        <v>-63761</v>
      </c>
      <c r="Q43" s="43">
        <f t="shared" si="13"/>
        <v>-1454070</v>
      </c>
      <c r="R43" s="52">
        <v>873312</v>
      </c>
      <c r="S43" s="57">
        <v>0</v>
      </c>
      <c r="T43" s="58">
        <v>-25000</v>
      </c>
      <c r="U43" s="51">
        <v>7163328</v>
      </c>
      <c r="V43" s="52">
        <v>8617398</v>
      </c>
      <c r="W43" s="15">
        <f t="shared" si="14"/>
        <v>1.4622441495508743E-2</v>
      </c>
      <c r="X43" s="59">
        <f t="shared" si="5"/>
        <v>1454070</v>
      </c>
      <c r="Y43" s="60">
        <f t="shared" si="6"/>
        <v>0.20298805248063467</v>
      </c>
    </row>
    <row r="44" spans="1:25" x14ac:dyDescent="0.35">
      <c r="A44" s="50" t="s">
        <v>61</v>
      </c>
      <c r="B44" s="51">
        <v>18738715</v>
      </c>
      <c r="C44" s="14">
        <f t="shared" si="7"/>
        <v>4.7426799052376423E-3</v>
      </c>
      <c r="D44" s="52">
        <v>15389507</v>
      </c>
      <c r="E44" s="15">
        <f t="shared" si="8"/>
        <v>4.2335562915068615E-3</v>
      </c>
      <c r="F44" s="53">
        <v>19188989</v>
      </c>
      <c r="G44" s="52">
        <v>15693890</v>
      </c>
      <c r="H44" s="16">
        <f t="shared" si="9"/>
        <v>4.4409479577221748E-3</v>
      </c>
      <c r="I44" s="54">
        <f t="shared" si="1"/>
        <v>-450274</v>
      </c>
      <c r="J44" s="14">
        <f t="shared" si="10"/>
        <v>8.9994874393028914E-4</v>
      </c>
      <c r="K44" s="55">
        <f t="shared" si="11"/>
        <v>-304383</v>
      </c>
      <c r="L44" s="15">
        <f t="shared" si="12"/>
        <v>-3.0071501358603365E-3</v>
      </c>
      <c r="M44" s="51">
        <v>490773</v>
      </c>
      <c r="N44" s="52">
        <v>-40499</v>
      </c>
      <c r="O44" s="52">
        <v>0</v>
      </c>
      <c r="P44" s="56">
        <v>0</v>
      </c>
      <c r="Q44" s="43">
        <f t="shared" si="13"/>
        <v>185413</v>
      </c>
      <c r="R44" s="52">
        <v>118970</v>
      </c>
      <c r="S44" s="57">
        <v>0</v>
      </c>
      <c r="T44" s="58">
        <v>0</v>
      </c>
      <c r="U44" s="51">
        <v>479131</v>
      </c>
      <c r="V44" s="52">
        <v>293718</v>
      </c>
      <c r="W44" s="15">
        <f t="shared" si="14"/>
        <v>4.9839571889076463E-4</v>
      </c>
      <c r="X44" s="59">
        <f t="shared" si="5"/>
        <v>-185413</v>
      </c>
      <c r="Y44" s="60">
        <f t="shared" si="6"/>
        <v>-0.3869776741642682</v>
      </c>
    </row>
    <row r="45" spans="1:25" x14ac:dyDescent="0.35">
      <c r="A45" s="50" t="s">
        <v>62</v>
      </c>
      <c r="B45" s="51">
        <v>109068246</v>
      </c>
      <c r="C45" s="14">
        <f t="shared" si="7"/>
        <v>2.7604655847731068E-2</v>
      </c>
      <c r="D45" s="52">
        <v>96664588</v>
      </c>
      <c r="E45" s="15">
        <f t="shared" si="8"/>
        <v>2.6591818353461139E-2</v>
      </c>
      <c r="F45" s="53">
        <v>125294952</v>
      </c>
      <c r="G45" s="52">
        <v>105174386</v>
      </c>
      <c r="H45" s="16">
        <f t="shared" si="9"/>
        <v>2.9761517043345127E-2</v>
      </c>
      <c r="I45" s="54">
        <f t="shared" si="1"/>
        <v>-16226706</v>
      </c>
      <c r="J45" s="14">
        <f t="shared" si="10"/>
        <v>3.2431816366981191E-2</v>
      </c>
      <c r="K45" s="55">
        <f t="shared" si="11"/>
        <v>-8509798</v>
      </c>
      <c r="L45" s="15">
        <f t="shared" si="12"/>
        <v>-8.4072501459818788E-2</v>
      </c>
      <c r="M45" s="51">
        <v>12474888</v>
      </c>
      <c r="N45" s="52">
        <v>4098664</v>
      </c>
      <c r="O45" s="52">
        <v>0</v>
      </c>
      <c r="P45" s="56">
        <v>-346846</v>
      </c>
      <c r="Q45" s="43">
        <f t="shared" si="13"/>
        <v>4688555</v>
      </c>
      <c r="R45" s="52">
        <v>4438897</v>
      </c>
      <c r="S45" s="57">
        <v>0</v>
      </c>
      <c r="T45" s="58">
        <v>-617654</v>
      </c>
      <c r="U45" s="51">
        <v>12627862</v>
      </c>
      <c r="V45" s="52">
        <v>7939307</v>
      </c>
      <c r="W45" s="15">
        <f t="shared" si="14"/>
        <v>1.3471822018941568E-2</v>
      </c>
      <c r="X45" s="59">
        <f t="shared" si="5"/>
        <v>-4688555</v>
      </c>
      <c r="Y45" s="60">
        <f t="shared" si="6"/>
        <v>-0.37128652498736525</v>
      </c>
    </row>
    <row r="46" spans="1:25" x14ac:dyDescent="0.35">
      <c r="A46" s="50" t="s">
        <v>63</v>
      </c>
      <c r="B46" s="51">
        <v>4940953</v>
      </c>
      <c r="C46" s="14">
        <f t="shared" si="7"/>
        <v>1.2505317737007925E-3</v>
      </c>
      <c r="D46" s="52">
        <v>4906140</v>
      </c>
      <c r="E46" s="15">
        <f t="shared" si="8"/>
        <v>1.3496481637789615E-3</v>
      </c>
      <c r="F46" s="53">
        <v>5777830</v>
      </c>
      <c r="G46" s="52">
        <v>4888578</v>
      </c>
      <c r="H46" s="16">
        <f t="shared" si="9"/>
        <v>1.383335838677699E-3</v>
      </c>
      <c r="I46" s="54">
        <f t="shared" si="1"/>
        <v>-836877</v>
      </c>
      <c r="J46" s="14">
        <f t="shared" si="10"/>
        <v>1.6726402256718102E-3</v>
      </c>
      <c r="K46" s="55">
        <f t="shared" si="11"/>
        <v>17562</v>
      </c>
      <c r="L46" s="15">
        <f t="shared" si="12"/>
        <v>1.7350368018575029E-4</v>
      </c>
      <c r="M46" s="51">
        <v>797294</v>
      </c>
      <c r="N46" s="52">
        <v>39583</v>
      </c>
      <c r="O46" s="52">
        <v>0</v>
      </c>
      <c r="P46" s="56">
        <v>0</v>
      </c>
      <c r="Q46" s="43">
        <f t="shared" si="13"/>
        <v>-47460</v>
      </c>
      <c r="R46" s="52">
        <v>29898</v>
      </c>
      <c r="S46" s="57">
        <v>0</v>
      </c>
      <c r="T46" s="58">
        <v>0</v>
      </c>
      <c r="U46" s="51">
        <v>797294</v>
      </c>
      <c r="V46" s="52">
        <v>844754</v>
      </c>
      <c r="W46" s="15">
        <f t="shared" si="14"/>
        <v>1.4334217757027113E-3</v>
      </c>
      <c r="X46" s="59">
        <f t="shared" si="5"/>
        <v>47460</v>
      </c>
      <c r="Y46" s="60">
        <f t="shared" si="6"/>
        <v>5.9526347871675878E-2</v>
      </c>
    </row>
    <row r="47" spans="1:25" ht="14.5" thickBot="1" x14ac:dyDescent="0.4">
      <c r="A47" s="63" t="s">
        <v>64</v>
      </c>
      <c r="B47" s="64">
        <v>19630926</v>
      </c>
      <c r="C47" s="17">
        <f t="shared" si="7"/>
        <v>4.9684942783647214E-3</v>
      </c>
      <c r="D47" s="65">
        <v>18923623</v>
      </c>
      <c r="E47" s="18">
        <f t="shared" si="8"/>
        <v>5.2057693082536013E-3</v>
      </c>
      <c r="F47" s="66">
        <v>23338555</v>
      </c>
      <c r="G47" s="65">
        <v>17792851</v>
      </c>
      <c r="H47" s="19">
        <f t="shared" si="9"/>
        <v>5.034897358813204E-3</v>
      </c>
      <c r="I47" s="67">
        <f t="shared" si="1"/>
        <v>-3707629</v>
      </c>
      <c r="J47" s="17">
        <f t="shared" si="10"/>
        <v>7.4103236285228864E-3</v>
      </c>
      <c r="K47" s="68">
        <f t="shared" si="11"/>
        <v>1130772</v>
      </c>
      <c r="L47" s="18">
        <f t="shared" si="12"/>
        <v>1.1171455611604672E-2</v>
      </c>
      <c r="M47" s="64">
        <v>4237017</v>
      </c>
      <c r="N47" s="65">
        <v>-529388</v>
      </c>
      <c r="O47" s="65">
        <v>0</v>
      </c>
      <c r="P47" s="69">
        <v>0</v>
      </c>
      <c r="Q47" s="43">
        <f t="shared" si="13"/>
        <v>-597377</v>
      </c>
      <c r="R47" s="65">
        <v>-533395</v>
      </c>
      <c r="S47" s="70">
        <v>0</v>
      </c>
      <c r="T47" s="71">
        <v>0</v>
      </c>
      <c r="U47" s="64">
        <v>4237017</v>
      </c>
      <c r="V47" s="65">
        <v>4834394</v>
      </c>
      <c r="W47" s="18">
        <f t="shared" si="14"/>
        <v>8.2032469001940608E-3</v>
      </c>
      <c r="X47" s="72">
        <f t="shared" si="5"/>
        <v>597377</v>
      </c>
      <c r="Y47" s="73">
        <f t="shared" si="6"/>
        <v>0.14098999366771481</v>
      </c>
    </row>
  </sheetData>
  <mergeCells count="11">
    <mergeCell ref="A1:Y1"/>
    <mergeCell ref="B2:E2"/>
    <mergeCell ref="F2:H2"/>
    <mergeCell ref="I2:L2"/>
    <mergeCell ref="M2:P2"/>
    <mergeCell ref="Q2:T2"/>
    <mergeCell ref="V2:V3"/>
    <mergeCell ref="W2:W3"/>
    <mergeCell ref="X2:Y2"/>
    <mergeCell ref="A2:A3"/>
    <mergeCell ref="U2:U3"/>
  </mergeCells>
  <printOptions horizontalCentered="1"/>
  <pageMargins left="0" right="0" top="0" bottom="0" header="0.31496062992125984" footer="0.31496062992125984"/>
  <pageSetup paperSize="9" scale="48" orientation="landscape" r:id="rId1"/>
  <headerFooter>
    <oddFooter>&amp;C&amp;P&amp;R&amp;"Times New Roman,Italic"&amp;7Informācijas avots: Valsts kasē iesniegtie pašvaldību mēneša pārskati uz 30.11.2024.
           https://www.fm.gov.lv/lv/pasvaldibu-finansu-raditaju-analize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pamat</vt:lpstr>
      <vt:lpstr>pamat!Print_Area</vt:lpstr>
      <vt:lpstr>pamat!Print_Titles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Garanča-Čulkstena</dc:creator>
  <cp:lastModifiedBy>Renāte Mākulēna</cp:lastModifiedBy>
  <dcterms:created xsi:type="dcterms:W3CDTF">2024-04-15T08:02:19Z</dcterms:created>
  <dcterms:modified xsi:type="dcterms:W3CDTF">2024-12-16T10:00:14Z</dcterms:modified>
</cp:coreProperties>
</file>