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udžeta_attīstības_nodaļa\BUDZETI\BUDZETS_2020\Prioritārie pasākumi\3_Info_ziņojums_ministrijas_MK\Mājaslapai\"/>
    </mc:Choice>
  </mc:AlternateContent>
  <bookViews>
    <workbookView xWindow="0" yWindow="0" windowWidth="25200" windowHeight="11835"/>
  </bookViews>
  <sheets>
    <sheet name="Sheet1" sheetId="1" r:id="rId1"/>
  </sheets>
  <definedNames>
    <definedName name="_xlnm.Print_Titles" localSheetId="0">Sheet1!$5:$7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J187" i="1" l="1"/>
  <c r="G187" i="1"/>
  <c r="H187" i="1"/>
  <c r="F187" i="1"/>
  <c r="J176" i="1"/>
  <c r="G176" i="1"/>
  <c r="H176" i="1"/>
  <c r="F176" i="1"/>
  <c r="F152" i="1"/>
  <c r="J185" i="1" l="1"/>
  <c r="G185" i="1"/>
  <c r="H185" i="1"/>
  <c r="I185" i="1"/>
  <c r="F185" i="1"/>
  <c r="G183" i="1"/>
  <c r="H183" i="1"/>
  <c r="I183" i="1"/>
  <c r="J183" i="1"/>
  <c r="F183" i="1"/>
  <c r="G181" i="1"/>
  <c r="H181" i="1"/>
  <c r="I181" i="1"/>
  <c r="J181" i="1"/>
  <c r="F181" i="1"/>
  <c r="G179" i="1"/>
  <c r="H179" i="1"/>
  <c r="I179" i="1"/>
  <c r="J179" i="1"/>
  <c r="F179" i="1"/>
  <c r="I176" i="1"/>
  <c r="G173" i="1"/>
  <c r="H173" i="1"/>
  <c r="I173" i="1"/>
  <c r="J173" i="1"/>
  <c r="F173" i="1"/>
  <c r="G170" i="1"/>
  <c r="H170" i="1"/>
  <c r="I170" i="1"/>
  <c r="J170" i="1"/>
  <c r="F170" i="1"/>
  <c r="G167" i="1"/>
  <c r="H167" i="1"/>
  <c r="I167" i="1"/>
  <c r="J167" i="1"/>
  <c r="F167" i="1"/>
  <c r="G164" i="1"/>
  <c r="H164" i="1"/>
  <c r="I164" i="1"/>
  <c r="J164" i="1"/>
  <c r="F164" i="1"/>
  <c r="G162" i="1"/>
  <c r="H162" i="1"/>
  <c r="I162" i="1"/>
  <c r="J162" i="1"/>
  <c r="F162" i="1"/>
  <c r="G160" i="1"/>
  <c r="H160" i="1"/>
  <c r="I160" i="1"/>
  <c r="J160" i="1"/>
  <c r="F160" i="1"/>
  <c r="G158" i="1"/>
  <c r="H158" i="1"/>
  <c r="I158" i="1"/>
  <c r="J158" i="1"/>
  <c r="F158" i="1"/>
  <c r="G156" i="1"/>
  <c r="H156" i="1"/>
  <c r="I156" i="1"/>
  <c r="J156" i="1"/>
  <c r="F156" i="1"/>
  <c r="G154" i="1"/>
  <c r="H154" i="1"/>
  <c r="I154" i="1"/>
  <c r="J154" i="1"/>
  <c r="F154" i="1"/>
  <c r="G152" i="1"/>
  <c r="H152" i="1"/>
  <c r="I152" i="1"/>
  <c r="J152" i="1"/>
  <c r="K152" i="1"/>
  <c r="I149" i="1" l="1"/>
  <c r="J149" i="1"/>
  <c r="H149" i="1"/>
  <c r="G242" i="1" l="1"/>
  <c r="H242" i="1"/>
  <c r="I242" i="1"/>
  <c r="J242" i="1"/>
  <c r="F242" i="1"/>
  <c r="G235" i="1" l="1"/>
  <c r="H235" i="1"/>
  <c r="I235" i="1"/>
  <c r="J235" i="1"/>
  <c r="F235" i="1"/>
  <c r="G231" i="1"/>
  <c r="H231" i="1"/>
  <c r="I231" i="1"/>
  <c r="J231" i="1"/>
  <c r="F231" i="1"/>
  <c r="G221" i="1"/>
  <c r="H221" i="1"/>
  <c r="I221" i="1"/>
  <c r="J221" i="1"/>
  <c r="F221" i="1"/>
  <c r="G216" i="1"/>
  <c r="H216" i="1"/>
  <c r="I216" i="1"/>
  <c r="J216" i="1"/>
  <c r="F216" i="1"/>
  <c r="G189" i="1"/>
  <c r="H189" i="1"/>
  <c r="I189" i="1"/>
  <c r="J189" i="1"/>
  <c r="F189" i="1"/>
  <c r="G130" i="1"/>
  <c r="H130" i="1"/>
  <c r="I130" i="1"/>
  <c r="J130" i="1"/>
  <c r="F130" i="1"/>
  <c r="F25" i="1"/>
  <c r="F18" i="1"/>
  <c r="G16" i="1"/>
  <c r="H16" i="1"/>
  <c r="I16" i="1"/>
  <c r="J16" i="1"/>
  <c r="F16" i="1"/>
  <c r="F9" i="1"/>
  <c r="G149" i="1" l="1"/>
  <c r="F149" i="1"/>
  <c r="G146" i="1" l="1"/>
  <c r="H146" i="1"/>
  <c r="I146" i="1"/>
  <c r="J146" i="1"/>
  <c r="F146" i="1"/>
  <c r="G139" i="1"/>
  <c r="H139" i="1"/>
  <c r="I139" i="1"/>
  <c r="J139" i="1"/>
  <c r="F139" i="1"/>
  <c r="G132" i="1"/>
  <c r="H132" i="1"/>
  <c r="I132" i="1"/>
  <c r="J132" i="1"/>
  <c r="F132" i="1"/>
  <c r="G123" i="1" l="1"/>
  <c r="H123" i="1"/>
  <c r="I123" i="1"/>
  <c r="J123" i="1"/>
  <c r="F123" i="1"/>
  <c r="G117" i="1" l="1"/>
  <c r="H117" i="1"/>
  <c r="I117" i="1"/>
  <c r="J117" i="1"/>
  <c r="F117" i="1"/>
  <c r="J116" i="1"/>
  <c r="H115" i="1"/>
  <c r="J115" i="1" s="1"/>
  <c r="G115" i="1"/>
  <c r="F115" i="1"/>
  <c r="G114" i="1"/>
  <c r="H114" i="1" s="1"/>
  <c r="J114" i="1" s="1"/>
  <c r="G113" i="1"/>
  <c r="H113" i="1" s="1"/>
  <c r="J113" i="1" s="1"/>
  <c r="G111" i="1"/>
  <c r="H111" i="1" s="1"/>
  <c r="J111" i="1" s="1"/>
  <c r="H110" i="1"/>
  <c r="J110" i="1" s="1"/>
  <c r="G110" i="1"/>
  <c r="F110" i="1"/>
  <c r="H109" i="1"/>
  <c r="G109" i="1"/>
  <c r="G112" i="1" s="1"/>
  <c r="F109" i="1"/>
  <c r="F112" i="1" s="1"/>
  <c r="J109" i="1" l="1"/>
  <c r="H112" i="1"/>
  <c r="J112" i="1" s="1"/>
  <c r="G87" i="1"/>
  <c r="H87" i="1"/>
  <c r="I87" i="1"/>
  <c r="J87" i="1"/>
  <c r="F87" i="1"/>
  <c r="G80" i="1"/>
  <c r="H80" i="1"/>
  <c r="I80" i="1"/>
  <c r="J80" i="1"/>
  <c r="F80" i="1"/>
  <c r="F75" i="1"/>
  <c r="G75" i="1"/>
  <c r="H75" i="1"/>
  <c r="I75" i="1"/>
  <c r="J75" i="1"/>
  <c r="G60" i="1"/>
  <c r="H60" i="1"/>
  <c r="I60" i="1"/>
  <c r="J60" i="1"/>
  <c r="F60" i="1"/>
  <c r="G56" i="1"/>
  <c r="H56" i="1"/>
  <c r="I56" i="1"/>
  <c r="J56" i="1"/>
  <c r="F56" i="1"/>
  <c r="G50" i="1"/>
  <c r="H50" i="1"/>
  <c r="I50" i="1"/>
  <c r="F50" i="1"/>
  <c r="G42" i="1"/>
  <c r="H42" i="1"/>
  <c r="I42" i="1"/>
  <c r="J42" i="1"/>
  <c r="F42" i="1"/>
  <c r="G34" i="1" l="1"/>
  <c r="H34" i="1"/>
  <c r="I34" i="1"/>
  <c r="J34" i="1"/>
  <c r="F34" i="1"/>
  <c r="G29" i="1" l="1"/>
  <c r="H29" i="1"/>
  <c r="I29" i="1"/>
  <c r="J29" i="1"/>
  <c r="F29" i="1"/>
  <c r="G25" i="1"/>
  <c r="H25" i="1"/>
  <c r="I25" i="1"/>
  <c r="J25" i="1"/>
  <c r="G21" i="1" l="1"/>
  <c r="H21" i="1"/>
  <c r="I21" i="1"/>
  <c r="J21" i="1"/>
  <c r="F21" i="1"/>
  <c r="G18" i="1"/>
  <c r="H18" i="1"/>
  <c r="I18" i="1"/>
  <c r="J18" i="1"/>
  <c r="G9" i="1" l="1"/>
  <c r="H9" i="1"/>
  <c r="I9" i="1"/>
  <c r="J9" i="1"/>
</calcChain>
</file>

<file path=xl/sharedStrings.xml><?xml version="1.0" encoding="utf-8"?>
<sst xmlns="http://schemas.openxmlformats.org/spreadsheetml/2006/main" count="684" uniqueCount="321">
  <si>
    <t>11_01_H</t>
  </si>
  <si>
    <t>06.01.00</t>
  </si>
  <si>
    <t>Valsts policija</t>
  </si>
  <si>
    <t>10.00.00</t>
  </si>
  <si>
    <t>Valsts robežsardzes darbība</t>
  </si>
  <si>
    <t>12_01_H</t>
  </si>
  <si>
    <t>11.01.00</t>
  </si>
  <si>
    <t>14_01_H</t>
  </si>
  <si>
    <t>01.00.00</t>
  </si>
  <si>
    <t>03.01.00</t>
  </si>
  <si>
    <t>02.03.00</t>
  </si>
  <si>
    <t>02.00.00</t>
  </si>
  <si>
    <t>N.p.k.</t>
  </si>
  <si>
    <t>Budžeta programmas (apakšprogrammas) kods un nosaukums</t>
  </si>
  <si>
    <t>Kopā:</t>
  </si>
  <si>
    <t>15. Izglītības un zinātnes ministrija</t>
  </si>
  <si>
    <t>16. Zemkopības ministrija</t>
  </si>
  <si>
    <t>18. Labklājības ministrija</t>
  </si>
  <si>
    <t>12. Ekonomikas ministrija</t>
  </si>
  <si>
    <t>13. Finanšu ministrija</t>
  </si>
  <si>
    <t>14. Iekšlietu ministrija</t>
  </si>
  <si>
    <t>47. Radio un televīzija</t>
  </si>
  <si>
    <t>19. Tieslietu ministrija</t>
  </si>
  <si>
    <t>2020.gads</t>
  </si>
  <si>
    <t>Prioritāra pasākuma kods</t>
  </si>
  <si>
    <t>Prioritāra pasākuma nosaukums</t>
  </si>
  <si>
    <t>turpmākā laikposmā līdz pasākuma pabeigšanai 
(ja tas ir terminēts)</t>
  </si>
  <si>
    <t>turpmāk katru gadu
(ja pasākums nav terminēts)</t>
  </si>
  <si>
    <t>Pasākuma pabeigšanas gads
(ja tas ir terminēts)</t>
  </si>
  <si>
    <t>Kopā (visi prioritārie pasākumi):</t>
  </si>
  <si>
    <t>40.02.00</t>
  </si>
  <si>
    <t>Nekustamais īpašums un centralizētais iepirkums</t>
  </si>
  <si>
    <t>Pilsonības un migrācijas lietu pārvalde</t>
  </si>
  <si>
    <t>13_01_H</t>
  </si>
  <si>
    <t>33.00.00</t>
  </si>
  <si>
    <t>Valsts ieņēmumu un muitas politikas nodrošināšana</t>
  </si>
  <si>
    <t>14_02_H</t>
  </si>
  <si>
    <t>Latvijas Televīzijas programmu veidošana un izplatīšana</t>
  </si>
  <si>
    <t>18_01_H</t>
  </si>
  <si>
    <t>20.01.00</t>
  </si>
  <si>
    <t>18_02_H</t>
  </si>
  <si>
    <t>Vienotās sakaru un informācijas sistēmas uzturēšana un vadība</t>
  </si>
  <si>
    <t>20.02.00</t>
  </si>
  <si>
    <t>22_01_H</t>
  </si>
  <si>
    <t>22. Kultūras ministrija</t>
  </si>
  <si>
    <t>22.10.00</t>
  </si>
  <si>
    <t>Sabiedrības saliedētības pasākumi</t>
  </si>
  <si>
    <t>03.00.00</t>
  </si>
  <si>
    <t>29_01_H</t>
  </si>
  <si>
    <t>Ārstniecības personu darba samaksas pieauguma nodrošināšana</t>
  </si>
  <si>
    <t>04.05.00</t>
  </si>
  <si>
    <t>Valsts sociālās apdrošināšanas aģentūras speciālais budžets</t>
  </si>
  <si>
    <t>29_02_H</t>
  </si>
  <si>
    <t>Ministriju un citu centrālo valsts iestāžu iesniegtie pieprasījumi starpnozaru prioritārajiem pasākumiem</t>
  </si>
  <si>
    <t>2021.gads</t>
  </si>
  <si>
    <t>Diasporas atbalsta valsts budžeta finansējuma pieprasījums</t>
  </si>
  <si>
    <t>13_02_H</t>
  </si>
  <si>
    <t>Organizētās noziedzības novēršanas un apkarošanas plāna 2018. – 2020. gadam īstenošana</t>
  </si>
  <si>
    <t>04. Korupcijas novēršanas un apkarošanas birojs</t>
  </si>
  <si>
    <t>03.04.00</t>
  </si>
  <si>
    <t>32. Prokuratūra</t>
  </si>
  <si>
    <t>Dzīvesvietas deklarēšanas procesa pilnveidošana</t>
  </si>
  <si>
    <t>14_03_H</t>
  </si>
  <si>
    <t>Korupcijas novēršanas un apkarošanas birojs</t>
  </si>
  <si>
    <t>Tiesu ekspertīžu veikšana</t>
  </si>
  <si>
    <t>Prokuratūras iestāžu uzturēšana</t>
  </si>
  <si>
    <t>15_01_H</t>
  </si>
  <si>
    <t>Augstskolas</t>
  </si>
  <si>
    <t>15_02_H</t>
  </si>
  <si>
    <t>15_03_H</t>
  </si>
  <si>
    <t>05.12.00</t>
  </si>
  <si>
    <t>Valsts pētījumu programmas</t>
  </si>
  <si>
    <t>Atbalsts minimālo ienākumu līmeņa palielināšanai</t>
  </si>
  <si>
    <t>Mazināt vai novērst apdraudējumu, ko nepilngadīgajiem rada noziedzīgi nodarījumi pret tikumību un dzimumneaizskaramību un šāda nodarījuma sekas</t>
  </si>
  <si>
    <t>Sociālās rehabilitācijas pakalpojumi vardarbību veikušām pilngadīgām personām</t>
  </si>
  <si>
    <t>Aktuālie informatīvās telpas drošības pasākumi</t>
  </si>
  <si>
    <t>22_02_H</t>
  </si>
  <si>
    <t>29_03_H</t>
  </si>
  <si>
    <t>Veselības aprūpes pakalpojumu saņēmēju datubāzē iekļaujamo un aktualizējamo informāciju, kas nepieciešama, lai apliecinātu personas atbilstību apdrošinātās personas statusam</t>
  </si>
  <si>
    <t>Izdienas  pensijas</t>
  </si>
  <si>
    <r>
      <t xml:space="preserve">Papildu nepieciešamais finansējums, </t>
    </r>
    <r>
      <rPr>
        <i/>
        <sz val="8"/>
        <color theme="1"/>
        <rFont val="Arial"/>
        <family val="2"/>
        <charset val="186"/>
      </rPr>
      <t>euro</t>
    </r>
  </si>
  <si>
    <t>2022.gads</t>
  </si>
  <si>
    <t>2. pielikums informatīvajam ziņojumam "Par ministriju un citu centrālo valsts iestāžu prioritārajiem pasākumiem 2020., 2021. un 2022. gadam"</t>
  </si>
  <si>
    <t>12_02_H</t>
  </si>
  <si>
    <t>12_03_H</t>
  </si>
  <si>
    <t>14_04_H</t>
  </si>
  <si>
    <t>15_04_H</t>
  </si>
  <si>
    <t>19_01_H_P</t>
  </si>
  <si>
    <t>19_02_H_P</t>
  </si>
  <si>
    <t>22_03_H</t>
  </si>
  <si>
    <t>29_04_H</t>
  </si>
  <si>
    <t>29_05_H</t>
  </si>
  <si>
    <t>Par IKT nozarē studējušo skaitu un nozares attīstību</t>
  </si>
  <si>
    <t>Atbalsta fonda izveide tautsaimniecības produktivitātes un eksportspējas mērķorientētai kāpināšanai</t>
  </si>
  <si>
    <t>Inovācijas fonda izveide - zinātnes bāzes finansējums un Valsts pētījumu programmas</t>
  </si>
  <si>
    <t>Robežšķērsošanas vietu "Silene" un "Pāternieki" caurlaidības kapacitātes palielināšana</t>
  </si>
  <si>
    <t>Narkotiku lietošanas un izplatības ierobežošanas plāna 2019. – 2020. gadam īstenošana</t>
  </si>
  <si>
    <t>Valsts materiālo rezervju iegāde, atjaunināšana un uzturēšana</t>
  </si>
  <si>
    <t>Pedagogu zemākās mēneša darba algas pieaugums līdz 750 EUR.</t>
  </si>
  <si>
    <t>Pedagogu darba samaksas pieauguma grafika īstenošana no 2020.gada 1.septembra</t>
  </si>
  <si>
    <t>Nestrādājošu diplomātu laulāto, karavīru laulāto un Eirojusta pārstāvju laulāto sociālās aizsardzības palielināšana pensiju nodrošinājumā un bezdarba gadījumā</t>
  </si>
  <si>
    <t>Pilsoniskās līdzdalības attīstība un sabiedrības saliedētība</t>
  </si>
  <si>
    <t>Sabiedrisko mediju iziešana no reklāmas tirgus</t>
  </si>
  <si>
    <t>"Psihiskās veselības aprūpes pieejamības uzlabošanas plāns 2019.-2020.gadam" realizācija</t>
  </si>
  <si>
    <t xml:space="preserve">"HIV infekcijas, seksuālās transmisijas infekciju, B un C hepatīta izplatības ierobežošanas rīcības plāna 2018.-2020.gadam" realizācija </t>
  </si>
  <si>
    <t>Plāna projekta "Antimikrobiālās rezistences ierobežošanas un piesardzīgas antibiotiku lietošanas plāns "Viena veselība" 2019.-2020. gadam" apstiprināšana un realizācija</t>
  </si>
  <si>
    <t>2021</t>
  </si>
  <si>
    <t>35. Centrālā vēlēšanu komisija</t>
  </si>
  <si>
    <t>Pašvaldību vēlēšanas</t>
  </si>
  <si>
    <t>Latvijas Radio programmu veidošana un izplatīšana</t>
  </si>
  <si>
    <t>jauna budžeta apakšprogramma</t>
  </si>
  <si>
    <t>Zinātnes bāzes finansējums</t>
  </si>
  <si>
    <t>05.02.00</t>
  </si>
  <si>
    <t>Pārtikas drošības un veterinārmedicīnas valsts uzraudzība un kontrole</t>
  </si>
  <si>
    <t>2020</t>
  </si>
  <si>
    <t>Laboratorisko izmeklējumu nodrošināšana ambulatorajā aprūpē</t>
  </si>
  <si>
    <t>33.15.00</t>
  </si>
  <si>
    <t>Pārējo ambulatoro veselības aprūpes pakalpojumu nodrošināšana</t>
  </si>
  <si>
    <t>33.16.00</t>
  </si>
  <si>
    <t>Neatliekamās medicīniskās palīdzības nodrošināšana stacionārās ārstniecības iestādēs</t>
  </si>
  <si>
    <t>33.17.00</t>
  </si>
  <si>
    <t>Plānveida stacionāro veselības aprūpes pakalpojumu nodrošināšana</t>
  </si>
  <si>
    <t>33.18.00</t>
  </si>
  <si>
    <t>Tiesu medicīniskā ekspertīze</t>
  </si>
  <si>
    <t>39.06.00</t>
  </si>
  <si>
    <t>29. Veselības ministrija</t>
  </si>
  <si>
    <t>Valsts materiālās rezerves</t>
  </si>
  <si>
    <t>40.04.00</t>
  </si>
  <si>
    <t>Meža resursu valsts uzraudzība</t>
  </si>
  <si>
    <t>24.01.00</t>
  </si>
  <si>
    <t>Valsts autoceļu uzturēšana un atjaunošana</t>
  </si>
  <si>
    <t>23.06.00</t>
  </si>
  <si>
    <t>Ieslodzījuma vietas</t>
  </si>
  <si>
    <t>04.01.00</t>
  </si>
  <si>
    <t>Neatliekamā medicīniskā palīdzība</t>
  </si>
  <si>
    <t>39.04.00</t>
  </si>
  <si>
    <t>17. Satiksmes ministrija</t>
  </si>
  <si>
    <t>Tiesu administrēšana</t>
  </si>
  <si>
    <t>Nekustamā īpašuma tiesību politikas īstenošana</t>
  </si>
  <si>
    <t>07.00.00</t>
  </si>
  <si>
    <t xml:space="preserve"> Mērķdotācijas izglītības pasākumiem</t>
  </si>
  <si>
    <t>Mērķdotācijas pašvaldībām – pašvaldību izglītības iestāžu pedagogu darba samaksai un valsts sociālās apdrošināšanas obligātajām iemaksām</t>
  </si>
  <si>
    <t>05.00.00</t>
  </si>
  <si>
    <t>Mērķdotācijas pašvaldībām – pašvaldību izglītības iestādēs bērnu no piecu gadu vecuma izglītošanā nodarbināto pedagogu darba samaksai un valsts sociālās apdrošināšanas obligātajām iemaksām</t>
  </si>
  <si>
    <t>Sociālās korekcijas izglītības iestāde</t>
  </si>
  <si>
    <t>01.03.00</t>
  </si>
  <si>
    <t>Dotācija privātajām mācību iestādēm</t>
  </si>
  <si>
    <t>01.05.00</t>
  </si>
  <si>
    <t>Vispārējās izglītības atbalsta pasākumi</t>
  </si>
  <si>
    <t>01.08.00</t>
  </si>
  <si>
    <t>Profesionālās izglītības programmu īstenošana</t>
  </si>
  <si>
    <t xml:space="preserve">02.01.00 </t>
  </si>
  <si>
    <t>Murjāņu sporta ģimnāzija</t>
  </si>
  <si>
    <t>09.10.00</t>
  </si>
  <si>
    <t>Finansējums profesionālās ievirzes sporta izglītības programmu pedagogu darba samaksai un valsts sociālās apdrošināšanas obligātajām iemaksām</t>
  </si>
  <si>
    <t>09.19.00</t>
  </si>
  <si>
    <t>Sociālās integrācijas valsts aģentūras administrēšana un profesionālās un sociālās rehabilitācijas pakalpojumu nodrošināšana</t>
  </si>
  <si>
    <t>05.37.00</t>
  </si>
  <si>
    <t>Kultūrizglītība</t>
  </si>
  <si>
    <t>20.00.00</t>
  </si>
  <si>
    <t>Augstākā medicīnas izglītība</t>
  </si>
  <si>
    <t>Interešu izglītības nodrošinšana VSIA "Bērnu klīniskā universitātes slimnīca</t>
  </si>
  <si>
    <t>33.09.00</t>
  </si>
  <si>
    <t>97.00.00</t>
  </si>
  <si>
    <t>Zinātne</t>
  </si>
  <si>
    <t>22.04.00</t>
  </si>
  <si>
    <t>Attīstības nacionālie atbalsta instrumenti</t>
  </si>
  <si>
    <t>30.00.00</t>
  </si>
  <si>
    <t>Nozaru vadības un politikas veidošana</t>
  </si>
  <si>
    <t>Nozaru valsts pētījumu programmas</t>
  </si>
  <si>
    <t>21. Vides aizsardzības un reģionālās attīstības ministrija</t>
  </si>
  <si>
    <t>Augstākās izglītības finansēšanas I un II pīlāra pieaugums</t>
  </si>
  <si>
    <t>Zinātniskās darbības attīstība augstskolās un koledžās</t>
  </si>
  <si>
    <t>Koledžas</t>
  </si>
  <si>
    <t>03.11.00</t>
  </si>
  <si>
    <t>Augstākā izglītība</t>
  </si>
  <si>
    <t>22.02.00</t>
  </si>
  <si>
    <t xml:space="preserve">Kultūrizglītība </t>
  </si>
  <si>
    <t>03.03.00</t>
  </si>
  <si>
    <t>Mērķdotācijas izglītības pasākumiem</t>
  </si>
  <si>
    <t>01.00.00.</t>
  </si>
  <si>
    <t>05.00.00.</t>
  </si>
  <si>
    <t>10.00.00.</t>
  </si>
  <si>
    <t>01.03.00.</t>
  </si>
  <si>
    <t>01.05.00.</t>
  </si>
  <si>
    <t>01.08.00.</t>
  </si>
  <si>
    <t>02.01.00.</t>
  </si>
  <si>
    <t>03.01.00.</t>
  </si>
  <si>
    <t>03.11.00.</t>
  </si>
  <si>
    <t>09.10.00.</t>
  </si>
  <si>
    <t>09.19.00.</t>
  </si>
  <si>
    <t>22.02.00.</t>
  </si>
  <si>
    <t>05.37.00.</t>
  </si>
  <si>
    <t>04.01.00.</t>
  </si>
  <si>
    <t>20.00.00.</t>
  </si>
  <si>
    <t>02.03.00.</t>
  </si>
  <si>
    <t>Interešu izglītības nodrošināšana VSIA "Bērnu klīniskā universitātes slimnīca"</t>
  </si>
  <si>
    <t>33.09.00.</t>
  </si>
  <si>
    <t>04.00.00</t>
  </si>
  <si>
    <t>Valsts atbalsts sociālajai apdrošināšanai (konsolidējamā pozīcija)</t>
  </si>
  <si>
    <t>Valsts sociālie pabalsti</t>
  </si>
  <si>
    <t>Izdienas pensijas</t>
  </si>
  <si>
    <t>Valsts pensiju speciālais budžets (tai skaitā konsolidējamā pozīcija)</t>
  </si>
  <si>
    <t>Nodarbinātības speciālais budžets</t>
  </si>
  <si>
    <t>04.02.00</t>
  </si>
  <si>
    <t>Darba negadījumu speciālais budžets</t>
  </si>
  <si>
    <t>04.03.00</t>
  </si>
  <si>
    <t>Invaliditātes, maternitātes un slimības speciālais budžets</t>
  </si>
  <si>
    <t>04.04.00</t>
  </si>
  <si>
    <t>Diplomātiskās misijas ārvalstīs</t>
  </si>
  <si>
    <t>01.04.00</t>
  </si>
  <si>
    <t>Ārējās ekonomiskās politikas ieviešana</t>
  </si>
  <si>
    <t>28.00.00</t>
  </si>
  <si>
    <t>Nozaru vadība un politikas plānošana</t>
  </si>
  <si>
    <t>Probācijas īstenošana</t>
  </si>
  <si>
    <t>Valsts bērnu tiesību aizsardzības inspekcija un bērnu uzticības tālrunis</t>
  </si>
  <si>
    <t>22.01.00</t>
  </si>
  <si>
    <t>Sociālās rehabilitācijas valsts programmas</t>
  </si>
  <si>
    <t>05.01.00</t>
  </si>
  <si>
    <t>Mākslas un literatūra</t>
  </si>
  <si>
    <t>19.07.00</t>
  </si>
  <si>
    <t>Kultūras mantojums</t>
  </si>
  <si>
    <t>21.00.00</t>
  </si>
  <si>
    <t>Latvijs Radio programmu veidošana un izplatīšana</t>
  </si>
  <si>
    <t>Komerciālās televīzijas un radio</t>
  </si>
  <si>
    <t>Mediju politikas īstenošana</t>
  </si>
  <si>
    <t>22.13.00</t>
  </si>
  <si>
    <t>Nozares vadība</t>
  </si>
  <si>
    <t>Iemaksas starptautiskajās organizācijās</t>
  </si>
  <si>
    <t>Nozaru vadības un politikas plānošana</t>
  </si>
  <si>
    <t>25_01_H</t>
  </si>
  <si>
    <t>29_06_H</t>
  </si>
  <si>
    <t>Plāna "Par Narkotiku lietošanas un izplatības ierobežošanas plānu 2019.-2020.gadam" realizācija</t>
  </si>
  <si>
    <t>62. Mērķdotācijas pašvaldībām</t>
  </si>
  <si>
    <t xml:space="preserve">11. Ārlietu ministrija </t>
  </si>
  <si>
    <t>×</t>
  </si>
  <si>
    <t>10. Aizsardzības ministrija</t>
  </si>
  <si>
    <t>Starptautisko operāciju un Nacionālo bruņoto spēku personālsastāva centralizētais atalgojums</t>
  </si>
  <si>
    <t>Veselības aprūpe un fiziskā sagatavotība</t>
  </si>
  <si>
    <t>38.05.00</t>
  </si>
  <si>
    <t>02.01.00</t>
  </si>
  <si>
    <t>Aprūpe valsts sociālās aprūpes institūcijās</t>
  </si>
  <si>
    <t>Invaliditātes ekspertīžu nodrošināšana</t>
  </si>
  <si>
    <t>05.03.00</t>
  </si>
  <si>
    <t>05.62.00</t>
  </si>
  <si>
    <t>Asins un asins komponentu nodrošināšana</t>
  </si>
  <si>
    <t>Primārās ambulatorās veselības aprūpes nodrošināšana</t>
  </si>
  <si>
    <t>Rezidentu apmācība</t>
  </si>
  <si>
    <t>Slimību profilakses nodrošināšana</t>
  </si>
  <si>
    <t>Uzraudzība un kontrole</t>
  </si>
  <si>
    <t>Veselības aprūpes finansējuma administrēšana un ekonomiskā novērtēšana</t>
  </si>
  <si>
    <t>02.04.00</t>
  </si>
  <si>
    <t>33.14.00</t>
  </si>
  <si>
    <t>39.03.00</t>
  </si>
  <si>
    <t>45.01.00</t>
  </si>
  <si>
    <t>46.01.00</t>
  </si>
  <si>
    <t>46.03.00</t>
  </si>
  <si>
    <t>Centralizēta medikamentu un materiālu iegāde</t>
  </si>
  <si>
    <t>Kompensējamo medikamentu un materiālu apmaksāšana</t>
  </si>
  <si>
    <t>Veselības veicināšana</t>
  </si>
  <si>
    <t>33.03.00</t>
  </si>
  <si>
    <t>33.04.00</t>
  </si>
  <si>
    <t>46.04.00</t>
  </si>
  <si>
    <t>Informācijas un komunikāciju tehnoloģiju uzturēšana un attīstība</t>
  </si>
  <si>
    <t>Dotācija SIA "Latvijas Lauku konsultāciju un izglītības centrs" informācijas analīzes un apmaiņas sistēmai</t>
  </si>
  <si>
    <t>Pārtikas aprites un veterinārmedicīnas valsts uzraudzības laboratoriskie izmeklējumi</t>
  </si>
  <si>
    <t>Sabiedriskā finansējuma administrēšana un valsts uzraudzība lauksaimniecībā</t>
  </si>
  <si>
    <t>21.02.00</t>
  </si>
  <si>
    <t>22.05.00</t>
  </si>
  <si>
    <t>Starpnozaru sadarbības un atbalsta sistēmas pilnveide bērnu attīstības, uzvedības un psihisko traucējumu veidošanās risku mazināšanai</t>
  </si>
  <si>
    <t>25_01_H (DLC)</t>
  </si>
  <si>
    <t>Sociālās apdrošināšanas iemaksu veikšana bērna kopšanas periodā no bērna kopšanas un vecāku pabalsta kopsummas</t>
  </si>
  <si>
    <t>25_02_H (DLC)</t>
  </si>
  <si>
    <t>Programma "Ģimenei draudzīga darba vieta"</t>
  </si>
  <si>
    <t>Labklājības nozares vadība un politikas plānošana</t>
  </si>
  <si>
    <t>25_03_H (DLC)</t>
  </si>
  <si>
    <t>Latvijas Goda ģimenes programmas tvēruma un "3+ Ģimenes karte" apliecības pilnveide</t>
  </si>
  <si>
    <t>Sabiedrības integrācijas fonda vadība</t>
  </si>
  <si>
    <t>08. Sabiedrības integrācijas fonds</t>
  </si>
  <si>
    <t>25_04_H (DLC)</t>
  </si>
  <si>
    <t>Pirmsskolas izglītības un bērnu pieskatīšanas pakalpojumu pieejamības nodrošināšana</t>
  </si>
  <si>
    <t>25_05_H (DLC)</t>
  </si>
  <si>
    <t>Atbalsts -subsīdija daudzbērnu ģimenēm mājokļu iegādei</t>
  </si>
  <si>
    <t>Ekonomikas attīstības programma</t>
  </si>
  <si>
    <t>25_06_H (DLC)</t>
  </si>
  <si>
    <t>IIN atmaksa daudzbērnu ģimenēm par hipotekārā kredīta procentu maksājumiem</t>
  </si>
  <si>
    <t>Negūtie ieņēmumi no IIN valsts budžetā</t>
  </si>
  <si>
    <t>Negūtie ieņēmumi no IIN pašvaldību budžetā</t>
  </si>
  <si>
    <t>25_07_H (DLC)</t>
  </si>
  <si>
    <t>Atvieglojuma par apgādībā esošu personu dalīšana starp abiem bērna vecākiem</t>
  </si>
  <si>
    <t>25_08_H (DLC)</t>
  </si>
  <si>
    <t xml:space="preserve">Darba devēja piešķirtā bērna piedzimšanas pabalsta neaplikšana ar iedzīvotāju ienākuma nodokli </t>
  </si>
  <si>
    <t>25_09_H (DLC)</t>
  </si>
  <si>
    <t>25_10_H (DLC)</t>
  </si>
  <si>
    <t>25_11_H (DLC)</t>
  </si>
  <si>
    <t>25_12_H (DLC)</t>
  </si>
  <si>
    <t>Sociālās budžeta vietas augstākās izglītības iegūšanai Goda ģimenes jauniešiem</t>
  </si>
  <si>
    <t>25_13_H (DLC)</t>
  </si>
  <si>
    <t>Bērnu rehabilitācija</t>
  </si>
  <si>
    <t>25_14_H (DLC)</t>
  </si>
  <si>
    <t>25_15_H (DLC)</t>
  </si>
  <si>
    <t>Mediācija ģimeņu stabilitātes stiprināšanai un šķirto laulību skaita mazināšanai</t>
  </si>
  <si>
    <t>Dotācijas reliģiskajām organizācijām, biedrībām un nodibinājumiem</t>
  </si>
  <si>
    <t>33.14.00.</t>
  </si>
  <si>
    <t>Starptautiskais forums demogrāfisko izaicinājumu aktualizēšanai "Laiks bērniem. Pārmaiņu vēsmas"</t>
  </si>
  <si>
    <t xml:space="preserve">97.01.00 </t>
  </si>
  <si>
    <t>Mērķdotācijas pašvaldībām</t>
  </si>
  <si>
    <t>Jauna budžeta programma</t>
  </si>
  <si>
    <t>13. Ekonomikas ministrija</t>
  </si>
  <si>
    <t>Valsts pabalsta palielināšana ģimenēm ar bērniem (Ģimenes valsts pabalsta reforma)</t>
  </si>
  <si>
    <t xml:space="preserve">Valsts vecāku pabalstu sistēmas pilnveidošana  </t>
  </si>
  <si>
    <t>25_16_H (DLC)</t>
  </si>
  <si>
    <t>09.05.01</t>
  </si>
  <si>
    <t xml:space="preserve">04.04.00 </t>
  </si>
  <si>
    <t>IIN AAP par bērniem mikrouzņēmumu nodokļa režīmā strādājošajiem vecākiem, kuri gūst ienākumus arī kā vispārējā nodokļu režīmā nodarbinātas vai pašnodarbinātās personass "Ģimenei draudzīga pašvaldība</t>
  </si>
  <si>
    <t>Demogrāfiju veicinošu pasākumu īstenošana pašvaldībās "Ģimenei draudzīga pašvaldība</t>
  </si>
  <si>
    <t>18. Labklājības ministrija (Speciālais budžets)</t>
  </si>
  <si>
    <t>Veselības aprūpes nodrošināšana</t>
  </si>
  <si>
    <t>8. Sabiedrības integrācijas fonds</t>
  </si>
  <si>
    <t>Izdienas pensiju nodrošināšana  un 3.pensiju līmeņa iemaksu nodrošināšana Valsts ieņēmumu dienesta amatpersonām ar dienesta pakāpēm</t>
  </si>
  <si>
    <t>Invaliditātes, maternitātes un slimības speciālais budžets (konsolidējamā pozīcija)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</si>
</sst>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Times New Roman"/>
      <family val="2"/>
      <charset val="186"/>
    </font>
    <font>
      <sz val="8"/>
      <color indexed="8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i/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6"/>
      <color rgb="FFFF0000"/>
      <name val="Arial"/>
      <family val="2"/>
      <charset val="186"/>
    </font>
    <font>
      <sz val="10"/>
      <name val="Arial"/>
      <family val="2"/>
      <charset val="186"/>
    </font>
    <font>
      <sz val="8"/>
      <color rgb="FFFF0000"/>
      <name val="Arial"/>
      <family val="2"/>
      <charset val="186"/>
    </font>
    <font>
      <i/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8"/>
      <color theme="1"/>
      <name val="Calibri"/>
      <family val="2"/>
      <charset val="186"/>
    </font>
    <font>
      <sz val="12"/>
      <name val="Arial"/>
      <family val="2"/>
      <charset val="186"/>
    </font>
    <font>
      <sz val="12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8" fillId="0" borderId="0"/>
  </cellStyleXfs>
  <cellXfs count="1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justify"/>
    </xf>
    <xf numFmtId="0" fontId="2" fillId="0" borderId="0" xfId="0" applyFont="1" applyAlignment="1">
      <alignment horizontal="right"/>
    </xf>
    <xf numFmtId="0" fontId="7" fillId="0" borderId="0" xfId="0" applyFont="1"/>
    <xf numFmtId="3" fontId="7" fillId="0" borderId="0" xfId="0" applyNumberFormat="1" applyFont="1"/>
    <xf numFmtId="49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wrapText="1"/>
    </xf>
    <xf numFmtId="3" fontId="3" fillId="0" borderId="1" xfId="1" applyNumberFormat="1" applyFont="1" applyFill="1" applyBorder="1" applyAlignment="1">
      <alignment horizontal="center" wrapText="1"/>
    </xf>
    <xf numFmtId="0" fontId="2" fillId="0" borderId="0" xfId="0" applyFont="1" applyFill="1"/>
    <xf numFmtId="3" fontId="7" fillId="0" borderId="0" xfId="0" applyNumberFormat="1" applyFont="1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49" fontId="3" fillId="4" borderId="2" xfId="1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/>
    <xf numFmtId="3" fontId="3" fillId="4" borderId="1" xfId="0" applyNumberFormat="1" applyFont="1" applyFill="1" applyBorder="1" applyAlignment="1">
      <alignment horizontal="right" vertical="center"/>
    </xf>
    <xf numFmtId="49" fontId="3" fillId="0" borderId="2" xfId="1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/>
    </xf>
    <xf numFmtId="3" fontId="10" fillId="0" borderId="1" xfId="1" applyNumberFormat="1" applyFont="1" applyFill="1" applyBorder="1" applyAlignment="1">
      <alignment horizontal="right" vertical="top" wrapText="1"/>
    </xf>
    <xf numFmtId="3" fontId="10" fillId="5" borderId="1" xfId="1" applyNumberFormat="1" applyFont="1" applyFill="1" applyBorder="1" applyAlignment="1">
      <alignment horizontal="right" vertical="top" wrapText="1"/>
    </xf>
    <xf numFmtId="49" fontId="11" fillId="0" borderId="6" xfId="1" applyNumberFormat="1" applyFont="1" applyFill="1" applyBorder="1" applyAlignment="1">
      <alignment horizontal="center" vertical="top" wrapText="1"/>
    </xf>
    <xf numFmtId="3" fontId="2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1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right" vertical="center" wrapText="1"/>
    </xf>
    <xf numFmtId="0" fontId="2" fillId="4" borderId="0" xfId="0" applyFont="1" applyFill="1"/>
    <xf numFmtId="3" fontId="3" fillId="4" borderId="1" xfId="0" applyNumberFormat="1" applyFont="1" applyFill="1" applyBorder="1" applyAlignment="1">
      <alignment horizont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right" vertical="center"/>
    </xf>
    <xf numFmtId="3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justify"/>
    </xf>
    <xf numFmtId="3" fontId="2" fillId="4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3" fontId="2" fillId="4" borderId="1" xfId="0" applyNumberFormat="1" applyFont="1" applyFill="1" applyBorder="1"/>
    <xf numFmtId="0" fontId="2" fillId="4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center" wrapText="1"/>
    </xf>
    <xf numFmtId="3" fontId="3" fillId="0" borderId="1" xfId="2" applyNumberFormat="1" applyFont="1" applyFill="1" applyBorder="1" applyAlignment="1">
      <alignment vertical="top" wrapText="1"/>
    </xf>
    <xf numFmtId="3" fontId="2" fillId="0" borderId="1" xfId="0" applyNumberFormat="1" applyFont="1" applyFill="1" applyBorder="1"/>
    <xf numFmtId="0" fontId="2" fillId="4" borderId="1" xfId="0" applyFont="1" applyFill="1" applyBorder="1" applyAlignment="1">
      <alignment horizont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4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8"/>
  <sheetViews>
    <sheetView tabSelected="1" view="pageLayout" topLeftCell="A236" zoomScaleNormal="110" workbookViewId="0">
      <selection activeCell="C260" sqref="C260"/>
    </sheetView>
  </sheetViews>
  <sheetFormatPr defaultRowHeight="11.25" x14ac:dyDescent="0.2"/>
  <cols>
    <col min="1" max="1" width="6.75" style="5" customWidth="1"/>
    <col min="2" max="2" width="8.5" style="5" customWidth="1"/>
    <col min="3" max="3" width="46.625" style="7" customWidth="1"/>
    <col min="4" max="4" width="8.5" style="13" customWidth="1"/>
    <col min="5" max="5" width="34.25" style="7" customWidth="1"/>
    <col min="6" max="6" width="10.875" style="3" customWidth="1"/>
    <col min="7" max="7" width="11.375" style="3" customWidth="1"/>
    <col min="8" max="8" width="10.25" style="3" customWidth="1"/>
    <col min="9" max="9" width="10" style="3" customWidth="1"/>
    <col min="10" max="10" width="9.625" style="26" customWidth="1"/>
    <col min="11" max="11" width="9" style="5"/>
    <col min="12" max="16384" width="9" style="3"/>
  </cols>
  <sheetData>
    <row r="1" spans="1:16" ht="12" customHeight="1" x14ac:dyDescent="0.2">
      <c r="G1" s="117" t="s">
        <v>82</v>
      </c>
      <c r="H1" s="117"/>
      <c r="I1" s="117"/>
      <c r="J1" s="117"/>
      <c r="K1" s="117"/>
    </row>
    <row r="2" spans="1:16" ht="19.5" customHeight="1" x14ac:dyDescent="0.2">
      <c r="G2" s="117"/>
      <c r="H2" s="117"/>
      <c r="I2" s="117"/>
      <c r="J2" s="117"/>
      <c r="K2" s="117"/>
    </row>
    <row r="4" spans="1:16" ht="15" x14ac:dyDescent="0.2">
      <c r="A4" s="118" t="s">
        <v>53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6" spans="1:16" ht="11.25" customHeight="1" x14ac:dyDescent="0.2">
      <c r="F6" s="120" t="s">
        <v>80</v>
      </c>
      <c r="G6" s="120"/>
      <c r="H6" s="120"/>
    </row>
    <row r="7" spans="1:16" ht="67.5" x14ac:dyDescent="0.2">
      <c r="A7" s="1" t="s">
        <v>12</v>
      </c>
      <c r="B7" s="1" t="s">
        <v>24</v>
      </c>
      <c r="C7" s="1" t="s">
        <v>25</v>
      </c>
      <c r="D7" s="119" t="s">
        <v>13</v>
      </c>
      <c r="E7" s="119"/>
      <c r="F7" s="6" t="s">
        <v>23</v>
      </c>
      <c r="G7" s="6" t="s">
        <v>54</v>
      </c>
      <c r="H7" s="6" t="s">
        <v>81</v>
      </c>
      <c r="I7" s="2" t="s">
        <v>26</v>
      </c>
      <c r="J7" s="2" t="s">
        <v>27</v>
      </c>
      <c r="K7" s="22" t="s">
        <v>28</v>
      </c>
      <c r="L7" s="4"/>
    </row>
    <row r="8" spans="1:16" x14ac:dyDescent="0.2">
      <c r="A8" s="114" t="s">
        <v>29</v>
      </c>
      <c r="B8" s="115"/>
      <c r="C8" s="115"/>
      <c r="D8" s="115"/>
      <c r="E8" s="116"/>
      <c r="F8" s="11">
        <f>F9+F16+F18+F21+F25+F29+F34+F42+F50+F56+F60+F75+F80+F87+F108+F117+F123+F130+F132+F139+F146+F149+F189+F216+F221+F231+F235+F242+F152+F154+F156+F158+F160+F162+F164+F167+F170+F173+F176+F179+F181+F183+F185+F187</f>
        <v>304024797.87</v>
      </c>
      <c r="G8" s="11">
        <f t="shared" ref="G8:J8" si="0">G9+G16+G18+G21+G25+G29+G34+G42+G50+G56+G60+G75+G80+G87+G108+G117+G123+G130+G132+G139+G146+G149+G189+G216+G221+G231+G235+G242+G152+G154+G156+G158+G160+G162+G164+G167+G170+G173+G176+G179+G181+G183+G185+G187</f>
        <v>638236803.31099999</v>
      </c>
      <c r="H8" s="11">
        <f t="shared" si="0"/>
        <v>820523298.31099999</v>
      </c>
      <c r="I8" s="11">
        <f t="shared" si="0"/>
        <v>4233626</v>
      </c>
      <c r="J8" s="11">
        <f t="shared" si="0"/>
        <v>846245179.94099998</v>
      </c>
      <c r="K8" s="23"/>
      <c r="N8" s="27"/>
      <c r="O8" s="27"/>
      <c r="P8" s="27"/>
    </row>
    <row r="9" spans="1:16" ht="27.75" customHeight="1" x14ac:dyDescent="0.2">
      <c r="A9" s="93">
        <v>1</v>
      </c>
      <c r="B9" s="48" t="s">
        <v>0</v>
      </c>
      <c r="C9" s="49" t="s">
        <v>55</v>
      </c>
      <c r="D9" s="15"/>
      <c r="E9" s="16" t="s">
        <v>14</v>
      </c>
      <c r="F9" s="50">
        <f>SUM(F10:F15)</f>
        <v>987257</v>
      </c>
      <c r="G9" s="50">
        <f t="shared" ref="G9:J9" si="1">SUM(G10:G15)</f>
        <v>714458</v>
      </c>
      <c r="H9" s="50">
        <f t="shared" si="1"/>
        <v>701458</v>
      </c>
      <c r="I9" s="50">
        <f t="shared" si="1"/>
        <v>0</v>
      </c>
      <c r="J9" s="50">
        <f t="shared" si="1"/>
        <v>701458</v>
      </c>
      <c r="K9" s="51"/>
      <c r="N9" s="28"/>
      <c r="O9" s="28"/>
      <c r="P9" s="28"/>
    </row>
    <row r="10" spans="1:16" s="46" customFormat="1" ht="11.25" customHeight="1" x14ac:dyDescent="0.2">
      <c r="A10" s="17"/>
      <c r="B10" s="38"/>
      <c r="C10" s="52" t="s">
        <v>20</v>
      </c>
      <c r="D10" s="53" t="s">
        <v>6</v>
      </c>
      <c r="E10" s="52" t="s">
        <v>32</v>
      </c>
      <c r="F10" s="41">
        <v>130875</v>
      </c>
      <c r="G10" s="41"/>
      <c r="H10" s="41"/>
      <c r="I10" s="41">
        <v>0</v>
      </c>
      <c r="J10" s="41"/>
      <c r="K10" s="42"/>
      <c r="N10" s="47"/>
      <c r="O10" s="47"/>
      <c r="P10" s="47"/>
    </row>
    <row r="11" spans="1:16" s="46" customFormat="1" ht="11.25" customHeight="1" x14ac:dyDescent="0.2">
      <c r="A11" s="17"/>
      <c r="B11" s="38"/>
      <c r="C11" s="52" t="s">
        <v>44</v>
      </c>
      <c r="D11" s="53" t="s">
        <v>45</v>
      </c>
      <c r="E11" s="52" t="s">
        <v>46</v>
      </c>
      <c r="F11" s="41">
        <v>50479</v>
      </c>
      <c r="G11" s="41">
        <v>50479</v>
      </c>
      <c r="H11" s="41">
        <v>50479</v>
      </c>
      <c r="I11" s="41">
        <v>0</v>
      </c>
      <c r="J11" s="41">
        <v>50479</v>
      </c>
      <c r="K11" s="42"/>
      <c r="N11" s="47"/>
      <c r="O11" s="47"/>
      <c r="P11" s="47"/>
    </row>
    <row r="12" spans="1:16" s="46" customFormat="1" ht="11.25" customHeight="1" x14ac:dyDescent="0.2">
      <c r="A12" s="17"/>
      <c r="B12" s="38"/>
      <c r="C12" s="52" t="s">
        <v>107</v>
      </c>
      <c r="D12" s="53" t="s">
        <v>47</v>
      </c>
      <c r="E12" s="52" t="s">
        <v>108</v>
      </c>
      <c r="F12" s="41"/>
      <c r="G12" s="41">
        <v>13000</v>
      </c>
      <c r="H12" s="41"/>
      <c r="I12" s="41">
        <v>0</v>
      </c>
      <c r="J12" s="41"/>
      <c r="K12" s="42"/>
      <c r="N12" s="47"/>
      <c r="O12" s="47"/>
      <c r="P12" s="47"/>
    </row>
    <row r="13" spans="1:16" s="46" customFormat="1" ht="11.25" customHeight="1" x14ac:dyDescent="0.2">
      <c r="A13" s="17"/>
      <c r="B13" s="38"/>
      <c r="C13" s="52" t="s">
        <v>21</v>
      </c>
      <c r="D13" s="53" t="s">
        <v>9</v>
      </c>
      <c r="E13" s="52" t="s">
        <v>37</v>
      </c>
      <c r="F13" s="41">
        <v>223400</v>
      </c>
      <c r="G13" s="41">
        <v>223400</v>
      </c>
      <c r="H13" s="41">
        <v>223400</v>
      </c>
      <c r="I13" s="41">
        <v>0</v>
      </c>
      <c r="J13" s="41">
        <v>223400</v>
      </c>
      <c r="K13" s="42"/>
      <c r="N13" s="47"/>
      <c r="O13" s="47"/>
      <c r="P13" s="47"/>
    </row>
    <row r="14" spans="1:16" s="46" customFormat="1" ht="11.25" customHeight="1" x14ac:dyDescent="0.2">
      <c r="A14" s="17"/>
      <c r="B14" s="38"/>
      <c r="C14" s="52" t="s">
        <v>21</v>
      </c>
      <c r="D14" s="53" t="s">
        <v>9</v>
      </c>
      <c r="E14" s="52" t="s">
        <v>37</v>
      </c>
      <c r="F14" s="41">
        <v>435000</v>
      </c>
      <c r="G14" s="41">
        <v>280000</v>
      </c>
      <c r="H14" s="41">
        <v>280000</v>
      </c>
      <c r="I14" s="41">
        <v>0</v>
      </c>
      <c r="J14" s="41">
        <v>280000</v>
      </c>
      <c r="K14" s="42"/>
      <c r="N14" s="47"/>
      <c r="O14" s="47"/>
      <c r="P14" s="47"/>
    </row>
    <row r="15" spans="1:16" s="46" customFormat="1" ht="11.25" customHeight="1" x14ac:dyDescent="0.2">
      <c r="A15" s="17"/>
      <c r="B15" s="38"/>
      <c r="C15" s="52" t="s">
        <v>21</v>
      </c>
      <c r="D15" s="53" t="s">
        <v>11</v>
      </c>
      <c r="E15" s="52" t="s">
        <v>109</v>
      </c>
      <c r="F15" s="41">
        <v>147503</v>
      </c>
      <c r="G15" s="41">
        <v>147579</v>
      </c>
      <c r="H15" s="41">
        <v>147579</v>
      </c>
      <c r="I15" s="41">
        <v>0</v>
      </c>
      <c r="J15" s="41">
        <v>147579</v>
      </c>
      <c r="K15" s="42"/>
      <c r="N15" s="47"/>
      <c r="O15" s="47"/>
      <c r="P15" s="47"/>
    </row>
    <row r="16" spans="1:16" x14ac:dyDescent="0.2">
      <c r="A16" s="93">
        <v>2</v>
      </c>
      <c r="B16" s="48" t="s">
        <v>5</v>
      </c>
      <c r="C16" s="49" t="s">
        <v>92</v>
      </c>
      <c r="D16" s="54"/>
      <c r="E16" s="55"/>
      <c r="F16" s="50">
        <f>SUM(F17)</f>
        <v>704313</v>
      </c>
      <c r="G16" s="50">
        <f t="shared" ref="G16:J16" si="2">SUM(G17)</f>
        <v>715633</v>
      </c>
      <c r="H16" s="50">
        <f t="shared" si="2"/>
        <v>727694</v>
      </c>
      <c r="I16" s="50">
        <f t="shared" si="2"/>
        <v>0</v>
      </c>
      <c r="J16" s="50">
        <f t="shared" si="2"/>
        <v>0</v>
      </c>
      <c r="K16" s="56"/>
    </row>
    <row r="17" spans="1:11" s="46" customFormat="1" x14ac:dyDescent="0.2">
      <c r="A17" s="31"/>
      <c r="B17" s="38"/>
      <c r="C17" s="52" t="s">
        <v>15</v>
      </c>
      <c r="D17" s="33" t="s">
        <v>9</v>
      </c>
      <c r="E17" s="34" t="s">
        <v>67</v>
      </c>
      <c r="F17" s="41">
        <v>704313</v>
      </c>
      <c r="G17" s="41">
        <v>715633</v>
      </c>
      <c r="H17" s="41">
        <v>727694</v>
      </c>
      <c r="I17" s="41">
        <v>0</v>
      </c>
      <c r="J17" s="41">
        <v>0</v>
      </c>
      <c r="K17" s="43"/>
    </row>
    <row r="18" spans="1:11" ht="22.5" x14ac:dyDescent="0.2">
      <c r="A18" s="93">
        <v>3</v>
      </c>
      <c r="B18" s="48" t="s">
        <v>83</v>
      </c>
      <c r="C18" s="49" t="s">
        <v>93</v>
      </c>
      <c r="D18" s="57"/>
      <c r="E18" s="58"/>
      <c r="F18" s="50">
        <f>SUM(F19:F20)</f>
        <v>10230000</v>
      </c>
      <c r="G18" s="50">
        <f t="shared" ref="G18:J18" si="3">SUM(G19:G20)</f>
        <v>10650000</v>
      </c>
      <c r="H18" s="50">
        <f t="shared" si="3"/>
        <v>10550000</v>
      </c>
      <c r="I18" s="50">
        <f t="shared" si="3"/>
        <v>0</v>
      </c>
      <c r="J18" s="50">
        <f t="shared" si="3"/>
        <v>10270000</v>
      </c>
      <c r="K18" s="51"/>
    </row>
    <row r="19" spans="1:11" s="46" customFormat="1" ht="45" x14ac:dyDescent="0.2">
      <c r="A19" s="31"/>
      <c r="B19" s="38"/>
      <c r="C19" s="52" t="s">
        <v>18</v>
      </c>
      <c r="D19" s="59" t="s">
        <v>110</v>
      </c>
      <c r="E19" s="60" t="s">
        <v>110</v>
      </c>
      <c r="F19" s="41">
        <v>4830000</v>
      </c>
      <c r="G19" s="41">
        <v>5250000</v>
      </c>
      <c r="H19" s="41">
        <v>5150000</v>
      </c>
      <c r="I19" s="41"/>
      <c r="J19" s="41">
        <v>4870000</v>
      </c>
      <c r="K19" s="42"/>
    </row>
    <row r="20" spans="1:11" s="46" customFormat="1" x14ac:dyDescent="0.2">
      <c r="A20" s="31"/>
      <c r="B20" s="38"/>
      <c r="C20" s="52" t="s">
        <v>15</v>
      </c>
      <c r="D20" s="89" t="s">
        <v>235</v>
      </c>
      <c r="E20" s="89" t="s">
        <v>235</v>
      </c>
      <c r="F20" s="41">
        <v>5400000</v>
      </c>
      <c r="G20" s="41">
        <v>5400000</v>
      </c>
      <c r="H20" s="41">
        <v>5400000</v>
      </c>
      <c r="I20" s="41"/>
      <c r="J20" s="41">
        <v>5400000</v>
      </c>
      <c r="K20" s="42"/>
    </row>
    <row r="21" spans="1:11" ht="22.5" x14ac:dyDescent="0.2">
      <c r="A21" s="93">
        <v>4</v>
      </c>
      <c r="B21" s="48" t="s">
        <v>84</v>
      </c>
      <c r="C21" s="49" t="s">
        <v>94</v>
      </c>
      <c r="D21" s="57"/>
      <c r="E21" s="61"/>
      <c r="F21" s="50">
        <f>SUM(F22:F24)</f>
        <v>10000000</v>
      </c>
      <c r="G21" s="50">
        <f t="shared" ref="G21:J21" si="4">SUM(G22:G24)</f>
        <v>50000000</v>
      </c>
      <c r="H21" s="50">
        <f t="shared" si="4"/>
        <v>50000000</v>
      </c>
      <c r="I21" s="50">
        <f t="shared" si="4"/>
        <v>0</v>
      </c>
      <c r="J21" s="50">
        <f t="shared" si="4"/>
        <v>50000000</v>
      </c>
      <c r="K21" s="51"/>
    </row>
    <row r="22" spans="1:11" s="46" customFormat="1" ht="45" x14ac:dyDescent="0.2">
      <c r="A22" s="31"/>
      <c r="B22" s="38"/>
      <c r="C22" s="52" t="s">
        <v>18</v>
      </c>
      <c r="D22" s="59" t="s">
        <v>110</v>
      </c>
      <c r="E22" s="60" t="s">
        <v>110</v>
      </c>
      <c r="F22" s="41"/>
      <c r="G22" s="41">
        <v>4000000</v>
      </c>
      <c r="H22" s="41">
        <v>4000000</v>
      </c>
      <c r="I22" s="41"/>
      <c r="J22" s="41">
        <v>4000000</v>
      </c>
      <c r="K22" s="42"/>
    </row>
    <row r="23" spans="1:11" s="46" customFormat="1" x14ac:dyDescent="0.2">
      <c r="A23" s="31"/>
      <c r="B23" s="38"/>
      <c r="C23" s="52" t="s">
        <v>15</v>
      </c>
      <c r="D23" s="33" t="s">
        <v>70</v>
      </c>
      <c r="E23" s="34" t="s">
        <v>71</v>
      </c>
      <c r="F23" s="41">
        <v>5000000</v>
      </c>
      <c r="G23" s="41">
        <v>9975450</v>
      </c>
      <c r="H23" s="41">
        <v>9975450</v>
      </c>
      <c r="I23" s="41"/>
      <c r="J23" s="41">
        <v>9975450</v>
      </c>
      <c r="K23" s="42"/>
    </row>
    <row r="24" spans="1:11" s="46" customFormat="1" x14ac:dyDescent="0.2">
      <c r="A24" s="31"/>
      <c r="B24" s="38"/>
      <c r="C24" s="52" t="s">
        <v>15</v>
      </c>
      <c r="D24" s="33" t="s">
        <v>112</v>
      </c>
      <c r="E24" s="34" t="s">
        <v>111</v>
      </c>
      <c r="F24" s="41">
        <v>5000000</v>
      </c>
      <c r="G24" s="41">
        <v>36024550</v>
      </c>
      <c r="H24" s="41">
        <v>36024550</v>
      </c>
      <c r="I24" s="41"/>
      <c r="J24" s="41">
        <v>36024550</v>
      </c>
      <c r="K24" s="42"/>
    </row>
    <row r="25" spans="1:11" ht="33.75" x14ac:dyDescent="0.2">
      <c r="A25" s="93">
        <v>5</v>
      </c>
      <c r="B25" s="48" t="s">
        <v>33</v>
      </c>
      <c r="C25" s="62" t="s">
        <v>319</v>
      </c>
      <c r="D25" s="57"/>
      <c r="E25" s="61"/>
      <c r="F25" s="50">
        <f>SUM(F26:F28)</f>
        <v>836296.5</v>
      </c>
      <c r="G25" s="50">
        <f t="shared" ref="G25:J25" si="5">SUM(G26:G28)</f>
        <v>2139334</v>
      </c>
      <c r="H25" s="50">
        <f t="shared" si="5"/>
        <v>2520186</v>
      </c>
      <c r="I25" s="50">
        <f t="shared" si="5"/>
        <v>0</v>
      </c>
      <c r="J25" s="50">
        <f t="shared" si="5"/>
        <v>2940868</v>
      </c>
      <c r="K25" s="51"/>
    </row>
    <row r="26" spans="1:11" s="46" customFormat="1" x14ac:dyDescent="0.2">
      <c r="A26" s="31"/>
      <c r="B26" s="38"/>
      <c r="C26" s="63" t="s">
        <v>19</v>
      </c>
      <c r="D26" s="33" t="s">
        <v>34</v>
      </c>
      <c r="E26" s="34" t="s">
        <v>35</v>
      </c>
      <c r="F26" s="41"/>
      <c r="G26" s="41">
        <v>154731</v>
      </c>
      <c r="H26" s="41">
        <v>154731</v>
      </c>
      <c r="I26" s="41"/>
      <c r="J26" s="41">
        <v>154731</v>
      </c>
      <c r="K26" s="41"/>
    </row>
    <row r="27" spans="1:11" s="46" customFormat="1" x14ac:dyDescent="0.2">
      <c r="A27" s="31"/>
      <c r="B27" s="38"/>
      <c r="C27" s="63" t="s">
        <v>17</v>
      </c>
      <c r="D27" s="33" t="s">
        <v>42</v>
      </c>
      <c r="E27" s="34" t="s">
        <v>79</v>
      </c>
      <c r="F27" s="41">
        <v>818296.5</v>
      </c>
      <c r="G27" s="41">
        <v>1984603</v>
      </c>
      <c r="H27" s="41">
        <v>2365455</v>
      </c>
      <c r="I27" s="41"/>
      <c r="J27" s="41">
        <v>2786137</v>
      </c>
      <c r="K27" s="41"/>
    </row>
    <row r="28" spans="1:11" s="46" customFormat="1" ht="22.5" x14ac:dyDescent="0.2">
      <c r="A28" s="31"/>
      <c r="B28" s="38"/>
      <c r="C28" s="63" t="s">
        <v>316</v>
      </c>
      <c r="D28" s="33" t="s">
        <v>50</v>
      </c>
      <c r="E28" s="34" t="s">
        <v>51</v>
      </c>
      <c r="F28" s="41">
        <v>18000</v>
      </c>
      <c r="G28" s="41"/>
      <c r="H28" s="41"/>
      <c r="I28" s="41"/>
      <c r="J28" s="41"/>
      <c r="K28" s="41"/>
    </row>
    <row r="29" spans="1:11" ht="22.5" x14ac:dyDescent="0.2">
      <c r="A29" s="93">
        <v>6</v>
      </c>
      <c r="B29" s="48" t="s">
        <v>56</v>
      </c>
      <c r="C29" s="49" t="s">
        <v>95</v>
      </c>
      <c r="D29" s="57"/>
      <c r="E29" s="61"/>
      <c r="F29" s="50">
        <f>SUM(F30:F33)</f>
        <v>388265</v>
      </c>
      <c r="G29" s="50">
        <f t="shared" ref="G29:J29" si="6">SUM(G30:G33)</f>
        <v>3754511</v>
      </c>
      <c r="H29" s="50">
        <f t="shared" si="6"/>
        <v>3420611</v>
      </c>
      <c r="I29" s="50">
        <f t="shared" si="6"/>
        <v>0</v>
      </c>
      <c r="J29" s="50">
        <f t="shared" si="6"/>
        <v>3435139</v>
      </c>
      <c r="K29" s="51"/>
    </row>
    <row r="30" spans="1:11" s="46" customFormat="1" x14ac:dyDescent="0.2">
      <c r="A30" s="31"/>
      <c r="B30" s="38"/>
      <c r="C30" s="63" t="s">
        <v>19</v>
      </c>
      <c r="D30" s="33" t="s">
        <v>34</v>
      </c>
      <c r="E30" s="34" t="s">
        <v>35</v>
      </c>
      <c r="F30" s="41"/>
      <c r="G30" s="41">
        <v>2401342</v>
      </c>
      <c r="H30" s="41">
        <v>2161070</v>
      </c>
      <c r="I30" s="41"/>
      <c r="J30" s="41">
        <v>2175598</v>
      </c>
      <c r="K30" s="42"/>
    </row>
    <row r="31" spans="1:11" s="46" customFormat="1" x14ac:dyDescent="0.2">
      <c r="A31" s="31"/>
      <c r="B31" s="38"/>
      <c r="C31" s="52" t="s">
        <v>20</v>
      </c>
      <c r="D31" s="33" t="s">
        <v>3</v>
      </c>
      <c r="E31" s="34" t="s">
        <v>4</v>
      </c>
      <c r="F31" s="41">
        <v>388265</v>
      </c>
      <c r="G31" s="41">
        <v>1049335</v>
      </c>
      <c r="H31" s="41">
        <v>946835</v>
      </c>
      <c r="I31" s="41"/>
      <c r="J31" s="41">
        <v>946835</v>
      </c>
      <c r="K31" s="42"/>
    </row>
    <row r="32" spans="1:11" s="46" customFormat="1" x14ac:dyDescent="0.2">
      <c r="A32" s="31"/>
      <c r="B32" s="38"/>
      <c r="C32" s="52" t="s">
        <v>20</v>
      </c>
      <c r="D32" s="33" t="s">
        <v>30</v>
      </c>
      <c r="E32" s="34" t="s">
        <v>31</v>
      </c>
      <c r="F32" s="41"/>
      <c r="G32" s="41">
        <v>74825</v>
      </c>
      <c r="H32" s="41">
        <v>74825</v>
      </c>
      <c r="I32" s="41"/>
      <c r="J32" s="41">
        <v>74825</v>
      </c>
      <c r="K32" s="42"/>
    </row>
    <row r="33" spans="1:11" ht="22.5" x14ac:dyDescent="0.2">
      <c r="A33" s="8"/>
      <c r="B33" s="37"/>
      <c r="C33" s="64" t="s">
        <v>16</v>
      </c>
      <c r="D33" s="14" t="s">
        <v>39</v>
      </c>
      <c r="E33" s="24" t="s">
        <v>113</v>
      </c>
      <c r="F33" s="41"/>
      <c r="G33" s="41">
        <v>229009</v>
      </c>
      <c r="H33" s="41">
        <v>237881</v>
      </c>
      <c r="I33" s="41"/>
      <c r="J33" s="41">
        <v>237881</v>
      </c>
      <c r="K33" s="42"/>
    </row>
    <row r="34" spans="1:11" ht="22.5" x14ac:dyDescent="0.2">
      <c r="A34" s="93">
        <v>7</v>
      </c>
      <c r="B34" s="48" t="s">
        <v>7</v>
      </c>
      <c r="C34" s="65" t="s">
        <v>57</v>
      </c>
      <c r="D34" s="66"/>
      <c r="E34" s="55"/>
      <c r="F34" s="67">
        <f>SUM(F35:F41)</f>
        <v>3142624</v>
      </c>
      <c r="G34" s="67">
        <f t="shared" ref="G34:J34" si="7">SUM(G35:G41)</f>
        <v>2428168</v>
      </c>
      <c r="H34" s="67">
        <f t="shared" si="7"/>
        <v>1300622</v>
      </c>
      <c r="I34" s="67">
        <f t="shared" si="7"/>
        <v>0</v>
      </c>
      <c r="J34" s="67">
        <f t="shared" si="7"/>
        <v>1257062</v>
      </c>
      <c r="K34" s="51"/>
    </row>
    <row r="35" spans="1:11" s="46" customFormat="1" x14ac:dyDescent="0.2">
      <c r="A35" s="31"/>
      <c r="B35" s="38"/>
      <c r="C35" s="68" t="s">
        <v>58</v>
      </c>
      <c r="D35" s="69" t="s">
        <v>8</v>
      </c>
      <c r="E35" s="34" t="s">
        <v>63</v>
      </c>
      <c r="F35" s="41">
        <v>167899</v>
      </c>
      <c r="G35" s="41">
        <v>200</v>
      </c>
      <c r="H35" s="41">
        <v>200</v>
      </c>
      <c r="I35" s="41"/>
      <c r="J35" s="41">
        <v>200</v>
      </c>
      <c r="K35" s="41"/>
    </row>
    <row r="36" spans="1:11" s="46" customFormat="1" x14ac:dyDescent="0.2">
      <c r="A36" s="31"/>
      <c r="B36" s="38"/>
      <c r="C36" s="63" t="s">
        <v>19</v>
      </c>
      <c r="D36" s="69" t="s">
        <v>34</v>
      </c>
      <c r="E36" s="34" t="s">
        <v>35</v>
      </c>
      <c r="F36" s="41">
        <v>11044</v>
      </c>
      <c r="G36" s="41">
        <v>6916</v>
      </c>
      <c r="H36" s="41"/>
      <c r="I36" s="41"/>
      <c r="J36" s="41"/>
      <c r="K36" s="41" t="s">
        <v>106</v>
      </c>
    </row>
    <row r="37" spans="1:11" s="46" customFormat="1" ht="22.5" x14ac:dyDescent="0.2">
      <c r="A37" s="31"/>
      <c r="B37" s="38"/>
      <c r="C37" s="52" t="s">
        <v>20</v>
      </c>
      <c r="D37" s="69" t="s">
        <v>10</v>
      </c>
      <c r="E37" s="34" t="s">
        <v>41</v>
      </c>
      <c r="F37" s="41">
        <v>1170716</v>
      </c>
      <c r="G37" s="41">
        <v>62000</v>
      </c>
      <c r="H37" s="41">
        <v>62000</v>
      </c>
      <c r="I37" s="41"/>
      <c r="J37" s="41">
        <v>62000</v>
      </c>
      <c r="K37" s="41"/>
    </row>
    <row r="38" spans="1:11" s="46" customFormat="1" x14ac:dyDescent="0.2">
      <c r="A38" s="31"/>
      <c r="B38" s="38"/>
      <c r="C38" s="52" t="s">
        <v>20</v>
      </c>
      <c r="D38" s="69" t="s">
        <v>1</v>
      </c>
      <c r="E38" s="34" t="s">
        <v>2</v>
      </c>
      <c r="F38" s="41">
        <v>1340632</v>
      </c>
      <c r="G38" s="41">
        <v>1503119</v>
      </c>
      <c r="H38" s="41">
        <v>1217489</v>
      </c>
      <c r="I38" s="41"/>
      <c r="J38" s="41">
        <v>1173929</v>
      </c>
      <c r="K38" s="41"/>
    </row>
    <row r="39" spans="1:11" s="46" customFormat="1" x14ac:dyDescent="0.2">
      <c r="A39" s="31"/>
      <c r="B39" s="38"/>
      <c r="C39" s="52" t="s">
        <v>20</v>
      </c>
      <c r="D39" s="69" t="s">
        <v>3</v>
      </c>
      <c r="E39" s="34" t="s">
        <v>4</v>
      </c>
      <c r="F39" s="41">
        <v>157975</v>
      </c>
      <c r="G39" s="41"/>
      <c r="H39" s="41"/>
      <c r="I39" s="41"/>
      <c r="J39" s="41"/>
      <c r="K39" s="41" t="s">
        <v>114</v>
      </c>
    </row>
    <row r="40" spans="1:11" s="46" customFormat="1" x14ac:dyDescent="0.2">
      <c r="A40" s="31"/>
      <c r="B40" s="38"/>
      <c r="C40" s="68" t="s">
        <v>22</v>
      </c>
      <c r="D40" s="69" t="s">
        <v>59</v>
      </c>
      <c r="E40" s="34" t="s">
        <v>64</v>
      </c>
      <c r="F40" s="41">
        <v>53000</v>
      </c>
      <c r="G40" s="41">
        <v>835000</v>
      </c>
      <c r="H40" s="41"/>
      <c r="I40" s="41"/>
      <c r="J40" s="41"/>
      <c r="K40" s="41" t="s">
        <v>106</v>
      </c>
    </row>
    <row r="41" spans="1:11" s="46" customFormat="1" x14ac:dyDescent="0.2">
      <c r="A41" s="31"/>
      <c r="B41" s="38"/>
      <c r="C41" s="68" t="s">
        <v>60</v>
      </c>
      <c r="D41" s="69" t="s">
        <v>8</v>
      </c>
      <c r="E41" s="34" t="s">
        <v>65</v>
      </c>
      <c r="F41" s="41">
        <v>241358</v>
      </c>
      <c r="G41" s="41">
        <v>20933</v>
      </c>
      <c r="H41" s="41">
        <v>20933</v>
      </c>
      <c r="I41" s="41"/>
      <c r="J41" s="41">
        <v>20933</v>
      </c>
      <c r="K41" s="41"/>
    </row>
    <row r="42" spans="1:11" ht="22.5" x14ac:dyDescent="0.2">
      <c r="A42" s="93">
        <v>8</v>
      </c>
      <c r="B42" s="48" t="s">
        <v>36</v>
      </c>
      <c r="C42" s="65" t="s">
        <v>96</v>
      </c>
      <c r="D42" s="57"/>
      <c r="E42" s="58"/>
      <c r="F42" s="67">
        <f>SUM(F43:F49)</f>
        <v>1639237</v>
      </c>
      <c r="G42" s="67">
        <f t="shared" ref="G42:J42" si="8">SUM(G43:G49)</f>
        <v>434330</v>
      </c>
      <c r="H42" s="67">
        <f t="shared" si="8"/>
        <v>434330</v>
      </c>
      <c r="I42" s="67">
        <f t="shared" si="8"/>
        <v>0</v>
      </c>
      <c r="J42" s="67">
        <f t="shared" si="8"/>
        <v>434330</v>
      </c>
      <c r="K42" s="51"/>
    </row>
    <row r="43" spans="1:11" s="46" customFormat="1" x14ac:dyDescent="0.2">
      <c r="A43" s="31"/>
      <c r="B43" s="38"/>
      <c r="C43" s="63" t="s">
        <v>19</v>
      </c>
      <c r="D43" s="33" t="s">
        <v>34</v>
      </c>
      <c r="E43" s="34" t="s">
        <v>35</v>
      </c>
      <c r="F43" s="41">
        <v>81000</v>
      </c>
      <c r="G43" s="41"/>
      <c r="H43" s="41"/>
      <c r="I43" s="41"/>
      <c r="J43" s="41"/>
      <c r="K43" s="41" t="s">
        <v>114</v>
      </c>
    </row>
    <row r="44" spans="1:11" s="46" customFormat="1" x14ac:dyDescent="0.2">
      <c r="A44" s="31"/>
      <c r="B44" s="38"/>
      <c r="C44" s="52" t="s">
        <v>20</v>
      </c>
      <c r="D44" s="33" t="s">
        <v>1</v>
      </c>
      <c r="E44" s="34" t="s">
        <v>2</v>
      </c>
      <c r="F44" s="41">
        <v>192000</v>
      </c>
      <c r="G44" s="41"/>
      <c r="H44" s="41"/>
      <c r="I44" s="41"/>
      <c r="J44" s="41"/>
      <c r="K44" s="41" t="s">
        <v>114</v>
      </c>
    </row>
    <row r="45" spans="1:11" s="46" customFormat="1" ht="22.5" x14ac:dyDescent="0.2">
      <c r="A45" s="31"/>
      <c r="B45" s="38"/>
      <c r="C45" s="68" t="s">
        <v>125</v>
      </c>
      <c r="D45" s="33" t="s">
        <v>116</v>
      </c>
      <c r="E45" s="34" t="s">
        <v>115</v>
      </c>
      <c r="F45" s="41">
        <v>500000</v>
      </c>
      <c r="G45" s="41"/>
      <c r="H45" s="41"/>
      <c r="I45" s="41"/>
      <c r="J45" s="41"/>
      <c r="K45" s="41" t="s">
        <v>114</v>
      </c>
    </row>
    <row r="46" spans="1:11" s="46" customFormat="1" ht="22.5" x14ac:dyDescent="0.2">
      <c r="A46" s="31"/>
      <c r="B46" s="38"/>
      <c r="C46" s="68" t="s">
        <v>125</v>
      </c>
      <c r="D46" s="33" t="s">
        <v>118</v>
      </c>
      <c r="E46" s="34" t="s">
        <v>117</v>
      </c>
      <c r="F46" s="41">
        <v>246298</v>
      </c>
      <c r="G46" s="41">
        <v>231041</v>
      </c>
      <c r="H46" s="41">
        <v>231041</v>
      </c>
      <c r="I46" s="41"/>
      <c r="J46" s="41">
        <v>231041</v>
      </c>
      <c r="K46" s="41"/>
    </row>
    <row r="47" spans="1:11" s="46" customFormat="1" ht="22.5" x14ac:dyDescent="0.2">
      <c r="A47" s="31"/>
      <c r="B47" s="38"/>
      <c r="C47" s="68" t="s">
        <v>125</v>
      </c>
      <c r="D47" s="33" t="s">
        <v>120</v>
      </c>
      <c r="E47" s="34" t="s">
        <v>119</v>
      </c>
      <c r="F47" s="41">
        <v>155786</v>
      </c>
      <c r="G47" s="41">
        <v>155786</v>
      </c>
      <c r="H47" s="41">
        <v>155786</v>
      </c>
      <c r="I47" s="41"/>
      <c r="J47" s="41">
        <v>155786</v>
      </c>
      <c r="K47" s="41"/>
    </row>
    <row r="48" spans="1:11" s="46" customFormat="1" ht="22.5" x14ac:dyDescent="0.2">
      <c r="A48" s="31"/>
      <c r="B48" s="38"/>
      <c r="C48" s="68" t="s">
        <v>125</v>
      </c>
      <c r="D48" s="33" t="s">
        <v>122</v>
      </c>
      <c r="E48" s="34" t="s">
        <v>121</v>
      </c>
      <c r="F48" s="41">
        <v>39153</v>
      </c>
      <c r="G48" s="41">
        <v>39153</v>
      </c>
      <c r="H48" s="41">
        <v>39153</v>
      </c>
      <c r="I48" s="41"/>
      <c r="J48" s="41">
        <v>39153</v>
      </c>
      <c r="K48" s="41"/>
    </row>
    <row r="49" spans="1:11" s="46" customFormat="1" x14ac:dyDescent="0.2">
      <c r="A49" s="31"/>
      <c r="B49" s="38"/>
      <c r="C49" s="68" t="s">
        <v>125</v>
      </c>
      <c r="D49" s="33" t="s">
        <v>124</v>
      </c>
      <c r="E49" s="34" t="s">
        <v>123</v>
      </c>
      <c r="F49" s="41">
        <v>425000</v>
      </c>
      <c r="G49" s="41">
        <v>8350</v>
      </c>
      <c r="H49" s="41">
        <v>8350</v>
      </c>
      <c r="I49" s="41"/>
      <c r="J49" s="41">
        <v>8350</v>
      </c>
      <c r="K49" s="41"/>
    </row>
    <row r="50" spans="1:11" ht="23.25" customHeight="1" x14ac:dyDescent="0.2">
      <c r="A50" s="93">
        <v>9</v>
      </c>
      <c r="B50" s="48" t="s">
        <v>62</v>
      </c>
      <c r="C50" s="65" t="s">
        <v>97</v>
      </c>
      <c r="D50" s="57"/>
      <c r="E50" s="73"/>
      <c r="F50" s="50">
        <f>SUM(F51:F55)</f>
        <v>1203549</v>
      </c>
      <c r="G50" s="50">
        <f t="shared" ref="G50:I50" si="9">SUM(G51:G55)</f>
        <v>1710524</v>
      </c>
      <c r="H50" s="50">
        <f t="shared" si="9"/>
        <v>1712229</v>
      </c>
      <c r="I50" s="50">
        <f t="shared" si="9"/>
        <v>4233626</v>
      </c>
      <c r="J50" s="50"/>
      <c r="K50" s="74">
        <v>2024</v>
      </c>
    </row>
    <row r="51" spans="1:11" ht="12" customHeight="1" x14ac:dyDescent="0.2">
      <c r="A51" s="8"/>
      <c r="B51" s="37"/>
      <c r="C51" s="75" t="s">
        <v>20</v>
      </c>
      <c r="D51" s="14" t="s">
        <v>127</v>
      </c>
      <c r="E51" s="34" t="s">
        <v>126</v>
      </c>
      <c r="F51" s="41">
        <v>461926</v>
      </c>
      <c r="G51" s="41">
        <v>419102</v>
      </c>
      <c r="H51" s="41">
        <v>227495</v>
      </c>
      <c r="I51" s="41">
        <v>1517999</v>
      </c>
      <c r="J51" s="71"/>
      <c r="K51" s="72"/>
    </row>
    <row r="52" spans="1:11" ht="12" customHeight="1" x14ac:dyDescent="0.2">
      <c r="A52" s="8"/>
      <c r="B52" s="37"/>
      <c r="C52" s="76" t="s">
        <v>16</v>
      </c>
      <c r="D52" s="14" t="s">
        <v>129</v>
      </c>
      <c r="E52" s="34" t="s">
        <v>128</v>
      </c>
      <c r="F52" s="41">
        <v>24250</v>
      </c>
      <c r="G52" s="41"/>
      <c r="H52" s="41"/>
      <c r="I52" s="41"/>
      <c r="J52" s="71"/>
      <c r="K52" s="72"/>
    </row>
    <row r="53" spans="1:11" ht="12" customHeight="1" x14ac:dyDescent="0.2">
      <c r="A53" s="8"/>
      <c r="B53" s="37"/>
      <c r="C53" s="76" t="s">
        <v>136</v>
      </c>
      <c r="D53" s="14" t="s">
        <v>131</v>
      </c>
      <c r="E53" s="34" t="s">
        <v>130</v>
      </c>
      <c r="F53" s="41">
        <v>189991</v>
      </c>
      <c r="G53" s="41">
        <v>180000</v>
      </c>
      <c r="H53" s="41">
        <v>225000</v>
      </c>
      <c r="I53" s="41">
        <v>450000</v>
      </c>
      <c r="J53" s="71"/>
      <c r="K53" s="72"/>
    </row>
    <row r="54" spans="1:11" ht="12" customHeight="1" x14ac:dyDescent="0.2">
      <c r="A54" s="8"/>
      <c r="B54" s="37"/>
      <c r="C54" s="76" t="s">
        <v>22</v>
      </c>
      <c r="D54" s="14" t="s">
        <v>133</v>
      </c>
      <c r="E54" s="34" t="s">
        <v>132</v>
      </c>
      <c r="F54" s="41">
        <v>227382</v>
      </c>
      <c r="G54" s="41">
        <v>2280</v>
      </c>
      <c r="H54" s="41">
        <v>7030</v>
      </c>
      <c r="I54" s="41">
        <v>9310</v>
      </c>
      <c r="J54" s="70"/>
      <c r="K54" s="72"/>
    </row>
    <row r="55" spans="1:11" ht="12" customHeight="1" x14ac:dyDescent="0.2">
      <c r="A55" s="8"/>
      <c r="B55" s="37"/>
      <c r="C55" s="76" t="s">
        <v>125</v>
      </c>
      <c r="D55" s="14" t="s">
        <v>135</v>
      </c>
      <c r="E55" s="34" t="s">
        <v>134</v>
      </c>
      <c r="F55" s="41">
        <v>300000</v>
      </c>
      <c r="G55" s="41">
        <v>1109142</v>
      </c>
      <c r="H55" s="41">
        <v>1252704</v>
      </c>
      <c r="I55" s="41">
        <v>2256317</v>
      </c>
      <c r="J55" s="70"/>
      <c r="K55" s="72"/>
    </row>
    <row r="56" spans="1:11" x14ac:dyDescent="0.2">
      <c r="A56" s="93">
        <v>10</v>
      </c>
      <c r="B56" s="48" t="s">
        <v>85</v>
      </c>
      <c r="C56" s="65" t="s">
        <v>61</v>
      </c>
      <c r="D56" s="66"/>
      <c r="E56" s="55"/>
      <c r="F56" s="50">
        <f>SUM(F57:F59)</f>
        <v>311134</v>
      </c>
      <c r="G56" s="50">
        <f t="shared" ref="G56:J56" si="10">SUM(G57:G59)</f>
        <v>30234</v>
      </c>
      <c r="H56" s="50">
        <f t="shared" si="10"/>
        <v>30234</v>
      </c>
      <c r="I56" s="50">
        <f t="shared" si="10"/>
        <v>0</v>
      </c>
      <c r="J56" s="50">
        <f t="shared" si="10"/>
        <v>30234</v>
      </c>
      <c r="K56" s="51"/>
    </row>
    <row r="57" spans="1:11" x14ac:dyDescent="0.2">
      <c r="A57" s="8"/>
      <c r="B57" s="39"/>
      <c r="C57" s="75" t="s">
        <v>20</v>
      </c>
      <c r="D57" s="77" t="s">
        <v>6</v>
      </c>
      <c r="E57" s="34" t="s">
        <v>32</v>
      </c>
      <c r="F57" s="41">
        <v>247906</v>
      </c>
      <c r="G57" s="41">
        <v>23911</v>
      </c>
      <c r="H57" s="41">
        <v>23911</v>
      </c>
      <c r="I57" s="41"/>
      <c r="J57" s="41">
        <v>23911</v>
      </c>
      <c r="K57" s="42"/>
    </row>
    <row r="58" spans="1:11" x14ac:dyDescent="0.2">
      <c r="A58" s="8"/>
      <c r="B58" s="39"/>
      <c r="C58" s="76" t="s">
        <v>22</v>
      </c>
      <c r="D58" s="77" t="s">
        <v>9</v>
      </c>
      <c r="E58" s="34" t="s">
        <v>137</v>
      </c>
      <c r="F58" s="41">
        <v>17248</v>
      </c>
      <c r="G58" s="41">
        <v>1725</v>
      </c>
      <c r="H58" s="41">
        <v>1725</v>
      </c>
      <c r="I58" s="41"/>
      <c r="J58" s="41">
        <v>1725</v>
      </c>
      <c r="K58" s="42"/>
    </row>
    <row r="59" spans="1:11" x14ac:dyDescent="0.2">
      <c r="A59" s="8"/>
      <c r="B59" s="39"/>
      <c r="C59" s="76" t="s">
        <v>22</v>
      </c>
      <c r="D59" s="77" t="s">
        <v>139</v>
      </c>
      <c r="E59" s="34" t="s">
        <v>138</v>
      </c>
      <c r="F59" s="41">
        <v>45980</v>
      </c>
      <c r="G59" s="41">
        <v>4598</v>
      </c>
      <c r="H59" s="41">
        <v>4598</v>
      </c>
      <c r="I59" s="41"/>
      <c r="J59" s="41">
        <v>4598</v>
      </c>
      <c r="K59" s="42"/>
    </row>
    <row r="60" spans="1:11" x14ac:dyDescent="0.2">
      <c r="A60" s="93">
        <v>11</v>
      </c>
      <c r="B60" s="48" t="s">
        <v>66</v>
      </c>
      <c r="C60" s="65" t="s">
        <v>98</v>
      </c>
      <c r="D60" s="57"/>
      <c r="E60" s="61"/>
      <c r="F60" s="50">
        <f>SUM(F61:F74)</f>
        <v>22973631</v>
      </c>
      <c r="G60" s="50">
        <f t="shared" ref="G60:J60" si="11">SUM(G61:G74)</f>
        <v>22973631</v>
      </c>
      <c r="H60" s="50">
        <f t="shared" si="11"/>
        <v>22973631</v>
      </c>
      <c r="I60" s="50">
        <f t="shared" si="11"/>
        <v>0</v>
      </c>
      <c r="J60" s="50">
        <f t="shared" si="11"/>
        <v>22973631</v>
      </c>
      <c r="K60" s="51"/>
    </row>
    <row r="61" spans="1:11" x14ac:dyDescent="0.2">
      <c r="A61" s="8"/>
      <c r="B61" s="37"/>
      <c r="C61" s="68" t="s">
        <v>233</v>
      </c>
      <c r="D61" s="14" t="s">
        <v>8</v>
      </c>
      <c r="E61" s="34" t="s">
        <v>140</v>
      </c>
      <c r="F61" s="41">
        <v>1583538</v>
      </c>
      <c r="G61" s="41">
        <v>1583538</v>
      </c>
      <c r="H61" s="41">
        <v>1583538</v>
      </c>
      <c r="I61" s="41"/>
      <c r="J61" s="41">
        <v>1583538</v>
      </c>
      <c r="K61" s="42"/>
    </row>
    <row r="62" spans="1:11" ht="33.75" x14ac:dyDescent="0.2">
      <c r="A62" s="8"/>
      <c r="B62" s="37"/>
      <c r="C62" s="68" t="s">
        <v>233</v>
      </c>
      <c r="D62" s="14" t="s">
        <v>142</v>
      </c>
      <c r="E62" s="34" t="s">
        <v>141</v>
      </c>
      <c r="F62" s="41">
        <v>14915544</v>
      </c>
      <c r="G62" s="41">
        <v>14915544</v>
      </c>
      <c r="H62" s="41">
        <v>14915544</v>
      </c>
      <c r="I62" s="41"/>
      <c r="J62" s="41">
        <v>14915544</v>
      </c>
      <c r="K62" s="42"/>
    </row>
    <row r="63" spans="1:11" ht="45" x14ac:dyDescent="0.2">
      <c r="A63" s="8"/>
      <c r="B63" s="37"/>
      <c r="C63" s="68" t="s">
        <v>233</v>
      </c>
      <c r="D63" s="14" t="s">
        <v>3</v>
      </c>
      <c r="E63" s="34" t="s">
        <v>143</v>
      </c>
      <c r="F63" s="41">
        <v>1738452</v>
      </c>
      <c r="G63" s="41">
        <v>1738452</v>
      </c>
      <c r="H63" s="41">
        <v>1738452</v>
      </c>
      <c r="I63" s="41"/>
      <c r="J63" s="41">
        <v>1738452</v>
      </c>
      <c r="K63" s="42"/>
    </row>
    <row r="64" spans="1:11" x14ac:dyDescent="0.2">
      <c r="A64" s="8"/>
      <c r="B64" s="37"/>
      <c r="C64" s="76" t="s">
        <v>15</v>
      </c>
      <c r="D64" s="14" t="s">
        <v>145</v>
      </c>
      <c r="E64" s="34" t="s">
        <v>144</v>
      </c>
      <c r="F64" s="41">
        <v>9953</v>
      </c>
      <c r="G64" s="41">
        <v>9953</v>
      </c>
      <c r="H64" s="41">
        <v>9953</v>
      </c>
      <c r="I64" s="41"/>
      <c r="J64" s="41">
        <v>9953</v>
      </c>
      <c r="K64" s="42"/>
    </row>
    <row r="65" spans="1:11" x14ac:dyDescent="0.2">
      <c r="A65" s="8"/>
      <c r="B65" s="37"/>
      <c r="C65" s="76" t="s">
        <v>15</v>
      </c>
      <c r="D65" s="14" t="s">
        <v>147</v>
      </c>
      <c r="E65" s="34" t="s">
        <v>146</v>
      </c>
      <c r="F65" s="41">
        <v>304344</v>
      </c>
      <c r="G65" s="41">
        <v>304344</v>
      </c>
      <c r="H65" s="41">
        <v>304344</v>
      </c>
      <c r="I65" s="41"/>
      <c r="J65" s="41">
        <v>304344</v>
      </c>
      <c r="K65" s="42"/>
    </row>
    <row r="66" spans="1:11" x14ac:dyDescent="0.2">
      <c r="A66" s="8"/>
      <c r="B66" s="37"/>
      <c r="C66" s="76" t="s">
        <v>15</v>
      </c>
      <c r="D66" s="14" t="s">
        <v>149</v>
      </c>
      <c r="E66" s="34" t="s">
        <v>148</v>
      </c>
      <c r="F66" s="41">
        <v>2382</v>
      </c>
      <c r="G66" s="41">
        <v>2382</v>
      </c>
      <c r="H66" s="41">
        <v>2382</v>
      </c>
      <c r="I66" s="41"/>
      <c r="J66" s="41">
        <v>2382</v>
      </c>
      <c r="K66" s="42"/>
    </row>
    <row r="67" spans="1:11" x14ac:dyDescent="0.2">
      <c r="A67" s="8"/>
      <c r="B67" s="37"/>
      <c r="C67" s="76" t="s">
        <v>15</v>
      </c>
      <c r="D67" s="14" t="s">
        <v>151</v>
      </c>
      <c r="E67" s="34" t="s">
        <v>150</v>
      </c>
      <c r="F67" s="41">
        <v>1342260</v>
      </c>
      <c r="G67" s="41">
        <v>1342260</v>
      </c>
      <c r="H67" s="41">
        <v>1342260</v>
      </c>
      <c r="I67" s="41"/>
      <c r="J67" s="41">
        <v>1342260</v>
      </c>
      <c r="K67" s="42"/>
    </row>
    <row r="68" spans="1:11" x14ac:dyDescent="0.2">
      <c r="A68" s="8"/>
      <c r="B68" s="37"/>
      <c r="C68" s="76" t="s">
        <v>15</v>
      </c>
      <c r="D68" s="14" t="s">
        <v>153</v>
      </c>
      <c r="E68" s="34" t="s">
        <v>152</v>
      </c>
      <c r="F68" s="41">
        <v>56142</v>
      </c>
      <c r="G68" s="41">
        <v>56142</v>
      </c>
      <c r="H68" s="41">
        <v>56142</v>
      </c>
      <c r="I68" s="41"/>
      <c r="J68" s="41">
        <v>56142</v>
      </c>
      <c r="K68" s="42"/>
    </row>
    <row r="69" spans="1:11" ht="33.75" x14ac:dyDescent="0.2">
      <c r="A69" s="8"/>
      <c r="B69" s="37"/>
      <c r="C69" s="76" t="s">
        <v>15</v>
      </c>
      <c r="D69" s="14" t="s">
        <v>155</v>
      </c>
      <c r="E69" s="34" t="s">
        <v>154</v>
      </c>
      <c r="F69" s="41">
        <v>1034472</v>
      </c>
      <c r="G69" s="41">
        <v>1034472</v>
      </c>
      <c r="H69" s="41">
        <v>1034472</v>
      </c>
      <c r="I69" s="41"/>
      <c r="J69" s="41">
        <v>1034472</v>
      </c>
      <c r="K69" s="42"/>
    </row>
    <row r="70" spans="1:11" ht="33.75" x14ac:dyDescent="0.2">
      <c r="A70" s="8"/>
      <c r="B70" s="37"/>
      <c r="C70" s="76" t="s">
        <v>17</v>
      </c>
      <c r="D70" s="14" t="s">
        <v>157</v>
      </c>
      <c r="E70" s="34" t="s">
        <v>156</v>
      </c>
      <c r="F70" s="41">
        <v>37287</v>
      </c>
      <c r="G70" s="41">
        <v>37287</v>
      </c>
      <c r="H70" s="41">
        <v>37287</v>
      </c>
      <c r="I70" s="41"/>
      <c r="J70" s="41">
        <v>37287</v>
      </c>
      <c r="K70" s="42"/>
    </row>
    <row r="71" spans="1:11" x14ac:dyDescent="0.2">
      <c r="A71" s="8"/>
      <c r="B71" s="37"/>
      <c r="C71" s="76" t="s">
        <v>22</v>
      </c>
      <c r="D71" s="14" t="s">
        <v>133</v>
      </c>
      <c r="E71" s="34" t="s">
        <v>132</v>
      </c>
      <c r="F71" s="41">
        <v>5626</v>
      </c>
      <c r="G71" s="41">
        <v>5626</v>
      </c>
      <c r="H71" s="41">
        <v>5626</v>
      </c>
      <c r="I71" s="41"/>
      <c r="J71" s="41">
        <v>5626</v>
      </c>
      <c r="K71" s="42"/>
    </row>
    <row r="72" spans="1:11" x14ac:dyDescent="0.2">
      <c r="A72" s="8"/>
      <c r="B72" s="37"/>
      <c r="C72" s="76" t="s">
        <v>44</v>
      </c>
      <c r="D72" s="14" t="s">
        <v>159</v>
      </c>
      <c r="E72" s="34" t="s">
        <v>158</v>
      </c>
      <c r="F72" s="41">
        <v>1922583</v>
      </c>
      <c r="G72" s="41">
        <v>1922583</v>
      </c>
      <c r="H72" s="41">
        <v>1922583</v>
      </c>
      <c r="I72" s="41"/>
      <c r="J72" s="41">
        <v>1922583</v>
      </c>
      <c r="K72" s="42"/>
    </row>
    <row r="73" spans="1:11" x14ac:dyDescent="0.2">
      <c r="A73" s="8"/>
      <c r="B73" s="37"/>
      <c r="C73" s="76" t="s">
        <v>125</v>
      </c>
      <c r="D73" s="14" t="s">
        <v>10</v>
      </c>
      <c r="E73" s="34" t="s">
        <v>160</v>
      </c>
      <c r="F73" s="41">
        <v>10438</v>
      </c>
      <c r="G73" s="41">
        <v>10438</v>
      </c>
      <c r="H73" s="41">
        <v>10438</v>
      </c>
      <c r="I73" s="41"/>
      <c r="J73" s="41">
        <v>10438</v>
      </c>
      <c r="K73" s="42"/>
    </row>
    <row r="74" spans="1:11" ht="22.5" x14ac:dyDescent="0.2">
      <c r="A74" s="8"/>
      <c r="B74" s="37"/>
      <c r="C74" s="76" t="s">
        <v>125</v>
      </c>
      <c r="D74" s="14" t="s">
        <v>162</v>
      </c>
      <c r="E74" s="34" t="s">
        <v>161</v>
      </c>
      <c r="F74" s="41">
        <v>10610</v>
      </c>
      <c r="G74" s="41">
        <v>10610</v>
      </c>
      <c r="H74" s="41">
        <v>10610</v>
      </c>
      <c r="I74" s="41"/>
      <c r="J74" s="41">
        <v>10610</v>
      </c>
      <c r="K74" s="42"/>
    </row>
    <row r="75" spans="1:11" x14ac:dyDescent="0.2">
      <c r="A75" s="93">
        <v>12</v>
      </c>
      <c r="B75" s="48" t="s">
        <v>68</v>
      </c>
      <c r="C75" s="65" t="s">
        <v>169</v>
      </c>
      <c r="D75" s="57"/>
      <c r="E75" s="61"/>
      <c r="F75" s="50">
        <f>SUM(F76:F79)</f>
        <v>2604218</v>
      </c>
      <c r="G75" s="50">
        <f t="shared" ref="G75:J75" si="12">SUM(G76:G79)</f>
        <v>2574218</v>
      </c>
      <c r="H75" s="50">
        <f t="shared" si="12"/>
        <v>2523450</v>
      </c>
      <c r="I75" s="50">
        <f t="shared" si="12"/>
        <v>0</v>
      </c>
      <c r="J75" s="50">
        <f t="shared" si="12"/>
        <v>2388450</v>
      </c>
      <c r="K75" s="51"/>
    </row>
    <row r="76" spans="1:11" x14ac:dyDescent="0.2">
      <c r="A76" s="8"/>
      <c r="B76" s="37"/>
      <c r="C76" s="68" t="s">
        <v>19</v>
      </c>
      <c r="D76" s="35" t="s">
        <v>163</v>
      </c>
      <c r="E76" s="34" t="s">
        <v>168</v>
      </c>
      <c r="F76" s="41">
        <v>110768</v>
      </c>
      <c r="G76" s="41">
        <v>80768</v>
      </c>
      <c r="H76" s="41">
        <v>30000</v>
      </c>
      <c r="I76" s="41"/>
      <c r="J76" s="41">
        <v>30000</v>
      </c>
      <c r="K76" s="42"/>
    </row>
    <row r="77" spans="1:11" x14ac:dyDescent="0.2">
      <c r="A77" s="8"/>
      <c r="B77" s="37"/>
      <c r="C77" s="68" t="s">
        <v>16</v>
      </c>
      <c r="D77" s="35" t="s">
        <v>165</v>
      </c>
      <c r="E77" s="34" t="s">
        <v>164</v>
      </c>
      <c r="F77" s="41">
        <v>2000000</v>
      </c>
      <c r="G77" s="41">
        <v>2000000</v>
      </c>
      <c r="H77" s="41">
        <v>2000000</v>
      </c>
      <c r="I77" s="41"/>
      <c r="J77" s="41">
        <v>2000000</v>
      </c>
      <c r="K77" s="42"/>
    </row>
    <row r="78" spans="1:11" x14ac:dyDescent="0.2">
      <c r="A78" s="8"/>
      <c r="B78" s="37"/>
      <c r="C78" s="68" t="s">
        <v>170</v>
      </c>
      <c r="D78" s="35" t="s">
        <v>167</v>
      </c>
      <c r="E78" s="34" t="s">
        <v>166</v>
      </c>
      <c r="F78" s="41">
        <v>135000</v>
      </c>
      <c r="G78" s="41">
        <v>135000</v>
      </c>
      <c r="H78" s="41">
        <v>135000</v>
      </c>
      <c r="I78" s="41"/>
      <c r="J78" s="41"/>
      <c r="K78" s="42"/>
    </row>
    <row r="79" spans="1:11" x14ac:dyDescent="0.2">
      <c r="A79" s="8"/>
      <c r="B79" s="37"/>
      <c r="C79" s="68" t="s">
        <v>44</v>
      </c>
      <c r="D79" s="35" t="s">
        <v>159</v>
      </c>
      <c r="E79" s="34" t="s">
        <v>158</v>
      </c>
      <c r="F79" s="41">
        <v>358450</v>
      </c>
      <c r="G79" s="41">
        <v>358450</v>
      </c>
      <c r="H79" s="41">
        <v>358450</v>
      </c>
      <c r="I79" s="41"/>
      <c r="J79" s="41">
        <v>358450</v>
      </c>
      <c r="K79" s="42"/>
    </row>
    <row r="80" spans="1:11" x14ac:dyDescent="0.2">
      <c r="A80" s="93">
        <v>13</v>
      </c>
      <c r="B80" s="48" t="s">
        <v>69</v>
      </c>
      <c r="C80" s="65" t="s">
        <v>171</v>
      </c>
      <c r="D80" s="57"/>
      <c r="E80" s="78"/>
      <c r="F80" s="50">
        <f>SUM(F81:F86)</f>
        <v>28671871</v>
      </c>
      <c r="G80" s="50">
        <f t="shared" ref="G80:J80" si="13">SUM(G81:G86)</f>
        <v>46644677.941</v>
      </c>
      <c r="H80" s="50">
        <f t="shared" si="13"/>
        <v>46644677.941</v>
      </c>
      <c r="I80" s="50">
        <f t="shared" si="13"/>
        <v>0</v>
      </c>
      <c r="J80" s="50">
        <f t="shared" si="13"/>
        <v>46644677.941</v>
      </c>
      <c r="K80" s="51"/>
    </row>
    <row r="81" spans="1:11" s="46" customFormat="1" x14ac:dyDescent="0.2">
      <c r="A81" s="31"/>
      <c r="B81" s="38"/>
      <c r="C81" s="76" t="s">
        <v>15</v>
      </c>
      <c r="D81" s="35" t="s">
        <v>9</v>
      </c>
      <c r="E81" s="34" t="s">
        <v>67</v>
      </c>
      <c r="F81" s="41">
        <v>12139507</v>
      </c>
      <c r="G81" s="41">
        <v>24279014</v>
      </c>
      <c r="H81" s="41">
        <v>24279014</v>
      </c>
      <c r="I81" s="41"/>
      <c r="J81" s="41">
        <v>24279014</v>
      </c>
      <c r="K81" s="42"/>
    </row>
    <row r="82" spans="1:11" s="46" customFormat="1" ht="22.5" x14ac:dyDescent="0.2">
      <c r="A82" s="31"/>
      <c r="B82" s="38"/>
      <c r="C82" s="76" t="s">
        <v>15</v>
      </c>
      <c r="D82" s="35" t="s">
        <v>178</v>
      </c>
      <c r="E82" s="34" t="s">
        <v>172</v>
      </c>
      <c r="F82" s="41">
        <v>5460623</v>
      </c>
      <c r="G82" s="41">
        <v>7094515</v>
      </c>
      <c r="H82" s="41">
        <v>7094515</v>
      </c>
      <c r="I82" s="41"/>
      <c r="J82" s="41">
        <v>7094515</v>
      </c>
      <c r="K82" s="42"/>
    </row>
    <row r="83" spans="1:11" s="46" customFormat="1" x14ac:dyDescent="0.2">
      <c r="A83" s="31"/>
      <c r="B83" s="38"/>
      <c r="C83" s="76" t="s">
        <v>15</v>
      </c>
      <c r="D83" s="35" t="s">
        <v>174</v>
      </c>
      <c r="E83" s="34" t="s">
        <v>173</v>
      </c>
      <c r="F83" s="41">
        <v>2076074</v>
      </c>
      <c r="G83" s="41">
        <v>4152148</v>
      </c>
      <c r="H83" s="41">
        <v>4152148</v>
      </c>
      <c r="I83" s="41"/>
      <c r="J83" s="41">
        <v>4152148</v>
      </c>
      <c r="K83" s="42"/>
    </row>
    <row r="84" spans="1:11" s="46" customFormat="1" x14ac:dyDescent="0.2">
      <c r="A84" s="31"/>
      <c r="B84" s="38"/>
      <c r="C84" s="68" t="s">
        <v>16</v>
      </c>
      <c r="D84" s="35" t="s">
        <v>176</v>
      </c>
      <c r="E84" s="34" t="s">
        <v>175</v>
      </c>
      <c r="F84" s="41">
        <v>2126302</v>
      </c>
      <c r="G84" s="41">
        <v>4249636</v>
      </c>
      <c r="H84" s="41">
        <v>4249636</v>
      </c>
      <c r="I84" s="41"/>
      <c r="J84" s="41">
        <v>4249636</v>
      </c>
      <c r="K84" s="42"/>
    </row>
    <row r="85" spans="1:11" s="46" customFormat="1" x14ac:dyDescent="0.2">
      <c r="A85" s="31"/>
      <c r="B85" s="38"/>
      <c r="C85" s="68" t="s">
        <v>44</v>
      </c>
      <c r="D85" s="35" t="s">
        <v>159</v>
      </c>
      <c r="E85" s="34" t="s">
        <v>177</v>
      </c>
      <c r="F85" s="41">
        <v>3454527</v>
      </c>
      <c r="G85" s="41">
        <v>3454526.9410000001</v>
      </c>
      <c r="H85" s="41">
        <v>3454526.9410000001</v>
      </c>
      <c r="I85" s="41"/>
      <c r="J85" s="41">
        <v>3454526.9410000001</v>
      </c>
      <c r="K85" s="42"/>
    </row>
    <row r="86" spans="1:11" s="46" customFormat="1" x14ac:dyDescent="0.2">
      <c r="A86" s="31"/>
      <c r="B86" s="38"/>
      <c r="C86" s="76" t="s">
        <v>125</v>
      </c>
      <c r="D86" s="35" t="s">
        <v>10</v>
      </c>
      <c r="E86" s="34" t="s">
        <v>160</v>
      </c>
      <c r="F86" s="41">
        <v>3414838</v>
      </c>
      <c r="G86" s="41">
        <v>3414838</v>
      </c>
      <c r="H86" s="41">
        <v>3414838</v>
      </c>
      <c r="I86" s="41"/>
      <c r="J86" s="41">
        <v>3414838</v>
      </c>
      <c r="K86" s="42"/>
    </row>
    <row r="87" spans="1:11" ht="22.5" x14ac:dyDescent="0.2">
      <c r="A87" s="93">
        <v>14</v>
      </c>
      <c r="B87" s="48" t="s">
        <v>86</v>
      </c>
      <c r="C87" s="65" t="s">
        <v>99</v>
      </c>
      <c r="D87" s="57"/>
      <c r="E87" s="54"/>
      <c r="F87" s="50">
        <f>SUM(F88:F107)</f>
        <v>9201203</v>
      </c>
      <c r="G87" s="50">
        <f t="shared" ref="G87:J87" si="14">SUM(G88:G107)</f>
        <v>39229089</v>
      </c>
      <c r="H87" s="50">
        <f t="shared" si="14"/>
        <v>69475707</v>
      </c>
      <c r="I87" s="50">
        <f t="shared" si="14"/>
        <v>0</v>
      </c>
      <c r="J87" s="50">
        <f t="shared" si="14"/>
        <v>97660862</v>
      </c>
      <c r="K87" s="51"/>
    </row>
    <row r="88" spans="1:11" x14ac:dyDescent="0.2">
      <c r="A88" s="8"/>
      <c r="B88" s="37"/>
      <c r="C88" s="68" t="s">
        <v>233</v>
      </c>
      <c r="D88" s="14" t="s">
        <v>180</v>
      </c>
      <c r="E88" s="34" t="s">
        <v>179</v>
      </c>
      <c r="F88" s="41">
        <v>754180</v>
      </c>
      <c r="G88" s="41">
        <v>3016720</v>
      </c>
      <c r="H88" s="41">
        <v>5844492</v>
      </c>
      <c r="I88" s="41"/>
      <c r="J88" s="41">
        <v>8483316</v>
      </c>
      <c r="K88" s="42"/>
    </row>
    <row r="89" spans="1:11" ht="33.75" x14ac:dyDescent="0.2">
      <c r="A89" s="8"/>
      <c r="B89" s="37"/>
      <c r="C89" s="68" t="s">
        <v>233</v>
      </c>
      <c r="D89" s="14" t="s">
        <v>181</v>
      </c>
      <c r="E89" s="34" t="s">
        <v>141</v>
      </c>
      <c r="F89" s="41">
        <v>4971874</v>
      </c>
      <c r="G89" s="41">
        <v>19887460</v>
      </c>
      <c r="H89" s="41">
        <v>38531861</v>
      </c>
      <c r="I89" s="41"/>
      <c r="J89" s="41">
        <v>55933311</v>
      </c>
      <c r="K89" s="42"/>
    </row>
    <row r="90" spans="1:11" ht="45" x14ac:dyDescent="0.2">
      <c r="A90" s="8"/>
      <c r="B90" s="37"/>
      <c r="C90" s="68" t="s">
        <v>233</v>
      </c>
      <c r="D90" s="14" t="s">
        <v>182</v>
      </c>
      <c r="E90" s="34" t="s">
        <v>143</v>
      </c>
      <c r="F90" s="41">
        <v>579528</v>
      </c>
      <c r="G90" s="41">
        <v>2318112</v>
      </c>
      <c r="H90" s="41">
        <v>4491344</v>
      </c>
      <c r="I90" s="41"/>
      <c r="J90" s="41">
        <v>6519696</v>
      </c>
      <c r="K90" s="42"/>
    </row>
    <row r="91" spans="1:11" x14ac:dyDescent="0.2">
      <c r="A91" s="8"/>
      <c r="B91" s="37"/>
      <c r="C91" s="76" t="s">
        <v>15</v>
      </c>
      <c r="D91" s="14" t="s">
        <v>183</v>
      </c>
      <c r="E91" s="34" t="s">
        <v>144</v>
      </c>
      <c r="F91" s="41">
        <v>3318</v>
      </c>
      <c r="G91" s="41">
        <v>13272</v>
      </c>
      <c r="H91" s="41">
        <v>25714</v>
      </c>
      <c r="I91" s="41"/>
      <c r="J91" s="41">
        <v>37326</v>
      </c>
      <c r="K91" s="42"/>
    </row>
    <row r="92" spans="1:11" x14ac:dyDescent="0.2">
      <c r="A92" s="8"/>
      <c r="B92" s="37"/>
      <c r="C92" s="76" t="s">
        <v>15</v>
      </c>
      <c r="D92" s="14" t="s">
        <v>184</v>
      </c>
      <c r="E92" s="34" t="s">
        <v>146</v>
      </c>
      <c r="F92" s="41">
        <v>158477</v>
      </c>
      <c r="G92" s="41">
        <v>633908</v>
      </c>
      <c r="H92" s="41">
        <v>1228267</v>
      </c>
      <c r="I92" s="41"/>
      <c r="J92" s="41">
        <v>1783077</v>
      </c>
      <c r="K92" s="42"/>
    </row>
    <row r="93" spans="1:11" x14ac:dyDescent="0.2">
      <c r="A93" s="8"/>
      <c r="B93" s="37"/>
      <c r="C93" s="76" t="s">
        <v>15</v>
      </c>
      <c r="D93" s="14" t="s">
        <v>185</v>
      </c>
      <c r="E93" s="34" t="s">
        <v>148</v>
      </c>
      <c r="F93" s="41">
        <v>794</v>
      </c>
      <c r="G93" s="41">
        <v>3176</v>
      </c>
      <c r="H93" s="41">
        <v>6154</v>
      </c>
      <c r="I93" s="41"/>
      <c r="J93" s="41">
        <v>8934</v>
      </c>
      <c r="K93" s="42"/>
    </row>
    <row r="94" spans="1:11" x14ac:dyDescent="0.2">
      <c r="A94" s="8"/>
      <c r="B94" s="37"/>
      <c r="C94" s="76" t="s">
        <v>15</v>
      </c>
      <c r="D94" s="14" t="s">
        <v>186</v>
      </c>
      <c r="E94" s="34" t="s">
        <v>150</v>
      </c>
      <c r="F94" s="41">
        <v>617764</v>
      </c>
      <c r="G94" s="41">
        <v>2471056</v>
      </c>
      <c r="H94" s="41">
        <v>4787684</v>
      </c>
      <c r="I94" s="41"/>
      <c r="J94" s="41">
        <v>6949884</v>
      </c>
      <c r="K94" s="42"/>
    </row>
    <row r="95" spans="1:11" x14ac:dyDescent="0.2">
      <c r="A95" s="8"/>
      <c r="B95" s="37"/>
      <c r="C95" s="76" t="s">
        <v>15</v>
      </c>
      <c r="D95" s="14" t="s">
        <v>187</v>
      </c>
      <c r="E95" s="34" t="s">
        <v>67</v>
      </c>
      <c r="F95" s="41">
        <v>561725</v>
      </c>
      <c r="G95" s="41">
        <v>3401974</v>
      </c>
      <c r="H95" s="41">
        <v>3401974</v>
      </c>
      <c r="I95" s="41"/>
      <c r="J95" s="41">
        <v>3401974</v>
      </c>
      <c r="K95" s="42"/>
    </row>
    <row r="96" spans="1:11" x14ac:dyDescent="0.2">
      <c r="A96" s="8"/>
      <c r="B96" s="37"/>
      <c r="C96" s="76" t="s">
        <v>15</v>
      </c>
      <c r="D96" s="14" t="s">
        <v>188</v>
      </c>
      <c r="E96" s="34" t="s">
        <v>173</v>
      </c>
      <c r="F96" s="41">
        <v>131763</v>
      </c>
      <c r="G96" s="41">
        <v>797994</v>
      </c>
      <c r="H96" s="41">
        <v>797994</v>
      </c>
      <c r="I96" s="41"/>
      <c r="J96" s="41">
        <v>797994</v>
      </c>
      <c r="K96" s="42"/>
    </row>
    <row r="97" spans="1:11" x14ac:dyDescent="0.2">
      <c r="A97" s="8"/>
      <c r="B97" s="37"/>
      <c r="C97" s="76" t="s">
        <v>15</v>
      </c>
      <c r="D97" s="14" t="s">
        <v>189</v>
      </c>
      <c r="E97" s="34" t="s">
        <v>152</v>
      </c>
      <c r="F97" s="41">
        <v>18714</v>
      </c>
      <c r="G97" s="41">
        <v>74856</v>
      </c>
      <c r="H97" s="41">
        <v>145034</v>
      </c>
      <c r="I97" s="41"/>
      <c r="J97" s="41">
        <v>210534</v>
      </c>
      <c r="K97" s="42"/>
    </row>
    <row r="98" spans="1:11" ht="33.75" x14ac:dyDescent="0.2">
      <c r="A98" s="8"/>
      <c r="B98" s="37"/>
      <c r="C98" s="76" t="s">
        <v>15</v>
      </c>
      <c r="D98" s="14" t="s">
        <v>190</v>
      </c>
      <c r="E98" s="34" t="s">
        <v>154</v>
      </c>
      <c r="F98" s="41">
        <v>344824</v>
      </c>
      <c r="G98" s="41">
        <v>1379296</v>
      </c>
      <c r="H98" s="41">
        <v>2672386</v>
      </c>
      <c r="I98" s="41"/>
      <c r="J98" s="41">
        <v>3879270</v>
      </c>
      <c r="K98" s="42"/>
    </row>
    <row r="99" spans="1:11" x14ac:dyDescent="0.2">
      <c r="A99" s="8"/>
      <c r="B99" s="37"/>
      <c r="C99" s="68" t="s">
        <v>16</v>
      </c>
      <c r="D99" s="14" t="s">
        <v>191</v>
      </c>
      <c r="E99" s="34" t="s">
        <v>175</v>
      </c>
      <c r="F99" s="41">
        <v>114647</v>
      </c>
      <c r="G99" s="41">
        <v>694338</v>
      </c>
      <c r="H99" s="41">
        <v>694338</v>
      </c>
      <c r="I99" s="41"/>
      <c r="J99" s="41">
        <v>694338</v>
      </c>
      <c r="K99" s="42"/>
    </row>
    <row r="100" spans="1:11" ht="33.75" x14ac:dyDescent="0.2">
      <c r="A100" s="8"/>
      <c r="B100" s="37"/>
      <c r="C100" s="76" t="s">
        <v>17</v>
      </c>
      <c r="D100" s="14" t="s">
        <v>192</v>
      </c>
      <c r="E100" s="34" t="s">
        <v>156</v>
      </c>
      <c r="F100" s="41">
        <v>5904</v>
      </c>
      <c r="G100" s="41">
        <v>23616</v>
      </c>
      <c r="H100" s="41">
        <v>45755</v>
      </c>
      <c r="I100" s="41"/>
      <c r="J100" s="41">
        <v>66419</v>
      </c>
      <c r="K100" s="42"/>
    </row>
    <row r="101" spans="1:11" ht="33.75" x14ac:dyDescent="0.2">
      <c r="A101" s="8"/>
      <c r="B101" s="37"/>
      <c r="C101" s="76" t="s">
        <v>17</v>
      </c>
      <c r="D101" s="14" t="s">
        <v>192</v>
      </c>
      <c r="E101" s="34" t="s">
        <v>156</v>
      </c>
      <c r="F101" s="41">
        <v>8259</v>
      </c>
      <c r="G101" s="41">
        <v>42748</v>
      </c>
      <c r="H101" s="41">
        <v>42478</v>
      </c>
      <c r="I101" s="41"/>
      <c r="J101" s="41">
        <v>42478</v>
      </c>
      <c r="K101" s="42"/>
    </row>
    <row r="102" spans="1:11" x14ac:dyDescent="0.2">
      <c r="A102" s="8"/>
      <c r="B102" s="37"/>
      <c r="C102" s="76" t="s">
        <v>22</v>
      </c>
      <c r="D102" s="14" t="s">
        <v>193</v>
      </c>
      <c r="E102" s="34" t="s">
        <v>132</v>
      </c>
      <c r="F102" s="41">
        <v>1515</v>
      </c>
      <c r="G102" s="41">
        <v>6058</v>
      </c>
      <c r="H102" s="41">
        <v>11736</v>
      </c>
      <c r="I102" s="41"/>
      <c r="J102" s="41">
        <v>17036</v>
      </c>
      <c r="K102" s="42"/>
    </row>
    <row r="103" spans="1:11" x14ac:dyDescent="0.2">
      <c r="A103" s="8"/>
      <c r="B103" s="37"/>
      <c r="C103" s="68" t="s">
        <v>44</v>
      </c>
      <c r="D103" s="14" t="s">
        <v>194</v>
      </c>
      <c r="E103" s="34" t="s">
        <v>158</v>
      </c>
      <c r="F103" s="41">
        <v>593451</v>
      </c>
      <c r="G103" s="41">
        <v>2393703</v>
      </c>
      <c r="H103" s="41">
        <v>4653682</v>
      </c>
      <c r="I103" s="41"/>
      <c r="J103" s="41">
        <v>6718049</v>
      </c>
      <c r="K103" s="42"/>
    </row>
    <row r="104" spans="1:11" x14ac:dyDescent="0.2">
      <c r="A104" s="8"/>
      <c r="B104" s="37"/>
      <c r="C104" s="68" t="s">
        <v>44</v>
      </c>
      <c r="D104" s="14" t="s">
        <v>194</v>
      </c>
      <c r="E104" s="34" t="s">
        <v>158</v>
      </c>
      <c r="F104" s="41">
        <v>110071</v>
      </c>
      <c r="G104" s="41">
        <v>724961</v>
      </c>
      <c r="H104" s="41">
        <v>724961</v>
      </c>
      <c r="I104" s="41"/>
      <c r="J104" s="41">
        <v>724961</v>
      </c>
      <c r="K104" s="42"/>
    </row>
    <row r="105" spans="1:11" x14ac:dyDescent="0.2">
      <c r="A105" s="8"/>
      <c r="B105" s="37"/>
      <c r="C105" s="76" t="s">
        <v>125</v>
      </c>
      <c r="D105" s="14" t="s">
        <v>195</v>
      </c>
      <c r="E105" s="34" t="s">
        <v>160</v>
      </c>
      <c r="F105" s="41">
        <v>2979</v>
      </c>
      <c r="G105" s="41">
        <v>11913</v>
      </c>
      <c r="H105" s="41">
        <v>23081</v>
      </c>
      <c r="I105" s="41"/>
      <c r="J105" s="41">
        <v>33513</v>
      </c>
      <c r="K105" s="42"/>
    </row>
    <row r="106" spans="1:11" x14ac:dyDescent="0.2">
      <c r="A106" s="8"/>
      <c r="B106" s="37"/>
      <c r="C106" s="76" t="s">
        <v>125</v>
      </c>
      <c r="D106" s="14" t="s">
        <v>195</v>
      </c>
      <c r="E106" s="34" t="s">
        <v>160</v>
      </c>
      <c r="F106" s="41">
        <v>217992</v>
      </c>
      <c r="G106" s="41">
        <v>1320229</v>
      </c>
      <c r="H106" s="41">
        <v>1320229</v>
      </c>
      <c r="I106" s="41"/>
      <c r="J106" s="41">
        <v>1320229</v>
      </c>
      <c r="K106" s="42"/>
    </row>
    <row r="107" spans="1:11" ht="22.5" x14ac:dyDescent="0.2">
      <c r="A107" s="8"/>
      <c r="B107" s="37"/>
      <c r="C107" s="76" t="s">
        <v>125</v>
      </c>
      <c r="D107" s="14" t="s">
        <v>197</v>
      </c>
      <c r="E107" s="34" t="s">
        <v>196</v>
      </c>
      <c r="F107" s="41">
        <v>3424</v>
      </c>
      <c r="G107" s="41">
        <v>13699</v>
      </c>
      <c r="H107" s="41">
        <v>26543</v>
      </c>
      <c r="I107" s="41"/>
      <c r="J107" s="41">
        <v>38523</v>
      </c>
      <c r="K107" s="42"/>
    </row>
    <row r="108" spans="1:11" x14ac:dyDescent="0.2">
      <c r="A108" s="93">
        <v>15</v>
      </c>
      <c r="B108" s="48" t="s">
        <v>38</v>
      </c>
      <c r="C108" s="65" t="s">
        <v>72</v>
      </c>
      <c r="D108" s="57"/>
      <c r="E108" s="79"/>
      <c r="F108" s="50">
        <v>27546288</v>
      </c>
      <c r="G108" s="50">
        <v>27809684</v>
      </c>
      <c r="H108" s="50">
        <v>28490300</v>
      </c>
      <c r="I108" s="50">
        <v>0</v>
      </c>
      <c r="J108" s="50">
        <v>28490300</v>
      </c>
      <c r="K108" s="51"/>
    </row>
    <row r="109" spans="1:11" ht="22.5" x14ac:dyDescent="0.2">
      <c r="A109" s="8"/>
      <c r="B109" s="37"/>
      <c r="C109" s="76" t="s">
        <v>17</v>
      </c>
      <c r="D109" s="14" t="s">
        <v>198</v>
      </c>
      <c r="E109" s="34" t="s">
        <v>199</v>
      </c>
      <c r="F109" s="41">
        <f>10879058+936466</f>
        <v>11815524</v>
      </c>
      <c r="G109" s="41">
        <f>10857322+936466</f>
        <v>11793788</v>
      </c>
      <c r="H109" s="41">
        <f>10835585+936466</f>
        <v>11772051</v>
      </c>
      <c r="I109" s="41">
        <v>0</v>
      </c>
      <c r="J109" s="41">
        <f t="shared" ref="J109:J115" si="15">H109</f>
        <v>11772051</v>
      </c>
      <c r="K109" s="42"/>
    </row>
    <row r="110" spans="1:11" x14ac:dyDescent="0.2">
      <c r="A110" s="8"/>
      <c r="B110" s="37"/>
      <c r="C110" s="76" t="s">
        <v>17</v>
      </c>
      <c r="D110" s="14" t="s">
        <v>39</v>
      </c>
      <c r="E110" s="34" t="s">
        <v>200</v>
      </c>
      <c r="F110" s="41">
        <f>637175+3087590</f>
        <v>3724765</v>
      </c>
      <c r="G110" s="41">
        <f>637175+3087590+ 168016</f>
        <v>3892781</v>
      </c>
      <c r="H110" s="41">
        <f>637175+3087590+832685</f>
        <v>4557450</v>
      </c>
      <c r="I110" s="41">
        <v>0</v>
      </c>
      <c r="J110" s="41">
        <f t="shared" si="15"/>
        <v>4557450</v>
      </c>
      <c r="K110" s="42"/>
    </row>
    <row r="111" spans="1:11" x14ac:dyDescent="0.2">
      <c r="A111" s="8"/>
      <c r="B111" s="37"/>
      <c r="C111" s="76" t="s">
        <v>17</v>
      </c>
      <c r="D111" s="14" t="s">
        <v>42</v>
      </c>
      <c r="E111" s="34" t="s">
        <v>201</v>
      </c>
      <c r="F111" s="41">
        <v>285</v>
      </c>
      <c r="G111" s="41">
        <f>F111</f>
        <v>285</v>
      </c>
      <c r="H111" s="41">
        <f>G111</f>
        <v>285</v>
      </c>
      <c r="I111" s="41">
        <v>0</v>
      </c>
      <c r="J111" s="41">
        <f t="shared" si="15"/>
        <v>285</v>
      </c>
      <c r="K111" s="42"/>
    </row>
    <row r="112" spans="1:11" ht="22.5" x14ac:dyDescent="0.2">
      <c r="A112" s="8"/>
      <c r="B112" s="37"/>
      <c r="C112" s="76" t="s">
        <v>316</v>
      </c>
      <c r="D112" s="14" t="s">
        <v>133</v>
      </c>
      <c r="E112" s="34" t="s">
        <v>202</v>
      </c>
      <c r="F112" s="41">
        <f>F109+63525</f>
        <v>11879049</v>
      </c>
      <c r="G112" s="41">
        <f t="shared" ref="G112:H112" si="16">G109+63525</f>
        <v>11857313</v>
      </c>
      <c r="H112" s="41">
        <f t="shared" si="16"/>
        <v>11835576</v>
      </c>
      <c r="I112" s="41">
        <v>0</v>
      </c>
      <c r="J112" s="41">
        <f t="shared" si="15"/>
        <v>11835576</v>
      </c>
      <c r="K112" s="42"/>
    </row>
    <row r="113" spans="1:11" x14ac:dyDescent="0.2">
      <c r="A113" s="8"/>
      <c r="B113" s="37"/>
      <c r="C113" s="76" t="s">
        <v>316</v>
      </c>
      <c r="D113" s="14" t="s">
        <v>204</v>
      </c>
      <c r="E113" s="34" t="s">
        <v>203</v>
      </c>
      <c r="F113" s="41">
        <v>15107</v>
      </c>
      <c r="G113" s="41">
        <f t="shared" ref="G113:H114" si="17">F113</f>
        <v>15107</v>
      </c>
      <c r="H113" s="41">
        <f t="shared" si="17"/>
        <v>15107</v>
      </c>
      <c r="I113" s="41">
        <v>0</v>
      </c>
      <c r="J113" s="41">
        <f t="shared" si="15"/>
        <v>15107</v>
      </c>
      <c r="K113" s="42"/>
    </row>
    <row r="114" spans="1:11" x14ac:dyDescent="0.2">
      <c r="A114" s="8"/>
      <c r="B114" s="37"/>
      <c r="C114" s="76" t="s">
        <v>316</v>
      </c>
      <c r="D114" s="14" t="s">
        <v>206</v>
      </c>
      <c r="E114" s="34" t="s">
        <v>205</v>
      </c>
      <c r="F114" s="41">
        <v>186421</v>
      </c>
      <c r="G114" s="41">
        <f t="shared" si="17"/>
        <v>186421</v>
      </c>
      <c r="H114" s="41">
        <f t="shared" si="17"/>
        <v>186421</v>
      </c>
      <c r="I114" s="41">
        <v>0</v>
      </c>
      <c r="J114" s="41">
        <f t="shared" si="15"/>
        <v>186421</v>
      </c>
      <c r="K114" s="42"/>
    </row>
    <row r="115" spans="1:11" ht="22.5" x14ac:dyDescent="0.2">
      <c r="A115" s="8"/>
      <c r="B115" s="37"/>
      <c r="C115" s="76" t="s">
        <v>316</v>
      </c>
      <c r="D115" s="14" t="s">
        <v>208</v>
      </c>
      <c r="E115" s="34" t="s">
        <v>207</v>
      </c>
      <c r="F115" s="41">
        <f>215044+11525617</f>
        <v>11740661</v>
      </c>
      <c r="G115" s="41">
        <f>215044+11542044</f>
        <v>11757088</v>
      </c>
      <c r="H115" s="41">
        <f>215044+11680417</f>
        <v>11895461</v>
      </c>
      <c r="I115" s="41"/>
      <c r="J115" s="41">
        <f t="shared" si="15"/>
        <v>11895461</v>
      </c>
      <c r="K115" s="42"/>
    </row>
    <row r="116" spans="1:11" x14ac:dyDescent="0.2">
      <c r="A116" s="8"/>
      <c r="B116" s="37"/>
      <c r="C116" s="76" t="s">
        <v>125</v>
      </c>
      <c r="D116" s="14" t="s">
        <v>34</v>
      </c>
      <c r="E116" s="34" t="s">
        <v>317</v>
      </c>
      <c r="F116" s="41">
        <v>0</v>
      </c>
      <c r="G116" s="41">
        <v>100689</v>
      </c>
      <c r="H116" s="41">
        <v>0</v>
      </c>
      <c r="I116" s="41">
        <v>0</v>
      </c>
      <c r="J116" s="41">
        <f t="shared" ref="J116" si="18">H116</f>
        <v>0</v>
      </c>
      <c r="K116" s="42"/>
    </row>
    <row r="117" spans="1:11" ht="33.75" x14ac:dyDescent="0.2">
      <c r="A117" s="93">
        <v>16</v>
      </c>
      <c r="B117" s="48" t="s">
        <v>40</v>
      </c>
      <c r="C117" s="65" t="s">
        <v>100</v>
      </c>
      <c r="D117" s="80"/>
      <c r="E117" s="61"/>
      <c r="F117" s="50">
        <f>SUM(F118:F122)</f>
        <v>26956</v>
      </c>
      <c r="G117" s="50">
        <f t="shared" ref="G117:J117" si="19">SUM(G118:G122)</f>
        <v>26956</v>
      </c>
      <c r="H117" s="50">
        <f t="shared" si="19"/>
        <v>26956</v>
      </c>
      <c r="I117" s="50">
        <f t="shared" si="19"/>
        <v>0</v>
      </c>
      <c r="J117" s="50">
        <f t="shared" si="19"/>
        <v>26956</v>
      </c>
      <c r="K117" s="51"/>
    </row>
    <row r="118" spans="1:11" x14ac:dyDescent="0.2">
      <c r="A118" s="8"/>
      <c r="B118" s="37"/>
      <c r="C118" s="68" t="s">
        <v>234</v>
      </c>
      <c r="D118" s="29" t="s">
        <v>210</v>
      </c>
      <c r="E118" s="34" t="s">
        <v>209</v>
      </c>
      <c r="F118" s="41">
        <v>23554</v>
      </c>
      <c r="G118" s="41">
        <v>23554</v>
      </c>
      <c r="H118" s="41">
        <v>23554</v>
      </c>
      <c r="I118" s="41">
        <v>0</v>
      </c>
      <c r="J118" s="41">
        <v>23554</v>
      </c>
      <c r="K118" s="41"/>
    </row>
    <row r="119" spans="1:11" x14ac:dyDescent="0.2">
      <c r="A119" s="8"/>
      <c r="B119" s="37"/>
      <c r="C119" s="52" t="s">
        <v>18</v>
      </c>
      <c r="D119" s="29" t="s">
        <v>212</v>
      </c>
      <c r="E119" s="34" t="s">
        <v>211</v>
      </c>
      <c r="F119" s="41">
        <v>1570</v>
      </c>
      <c r="G119" s="41">
        <v>1570</v>
      </c>
      <c r="H119" s="41">
        <v>1570</v>
      </c>
      <c r="I119" s="41">
        <v>0</v>
      </c>
      <c r="J119" s="41">
        <v>1570</v>
      </c>
      <c r="K119" s="41"/>
    </row>
    <row r="120" spans="1:11" x14ac:dyDescent="0.2">
      <c r="A120" s="8"/>
      <c r="B120" s="37"/>
      <c r="C120" s="52" t="s">
        <v>18</v>
      </c>
      <c r="D120" s="29" t="s">
        <v>163</v>
      </c>
      <c r="E120" s="34" t="s">
        <v>213</v>
      </c>
      <c r="F120" s="41">
        <v>786</v>
      </c>
      <c r="G120" s="41">
        <v>786</v>
      </c>
      <c r="H120" s="41">
        <v>786</v>
      </c>
      <c r="I120" s="41">
        <v>0</v>
      </c>
      <c r="J120" s="41">
        <v>786</v>
      </c>
      <c r="K120" s="41"/>
    </row>
    <row r="121" spans="1:11" x14ac:dyDescent="0.2">
      <c r="A121" s="8"/>
      <c r="B121" s="37"/>
      <c r="C121" s="68" t="s">
        <v>16</v>
      </c>
      <c r="D121" s="29" t="s">
        <v>163</v>
      </c>
      <c r="E121" s="34" t="s">
        <v>213</v>
      </c>
      <c r="F121" s="41">
        <v>523</v>
      </c>
      <c r="G121" s="41">
        <v>523</v>
      </c>
      <c r="H121" s="41">
        <v>523</v>
      </c>
      <c r="I121" s="41">
        <v>0</v>
      </c>
      <c r="J121" s="41">
        <v>523</v>
      </c>
      <c r="K121" s="41"/>
    </row>
    <row r="122" spans="1:11" x14ac:dyDescent="0.2">
      <c r="A122" s="8"/>
      <c r="B122" s="37"/>
      <c r="C122" s="68" t="s">
        <v>170</v>
      </c>
      <c r="D122" s="29" t="s">
        <v>163</v>
      </c>
      <c r="E122" s="34" t="s">
        <v>213</v>
      </c>
      <c r="F122" s="41">
        <v>523</v>
      </c>
      <c r="G122" s="41">
        <v>523</v>
      </c>
      <c r="H122" s="41">
        <v>523</v>
      </c>
      <c r="I122" s="41">
        <v>0</v>
      </c>
      <c r="J122" s="41">
        <v>523</v>
      </c>
      <c r="K122" s="41"/>
    </row>
    <row r="123" spans="1:11" ht="33.75" x14ac:dyDescent="0.2">
      <c r="A123" s="93">
        <v>17</v>
      </c>
      <c r="B123" s="48" t="s">
        <v>87</v>
      </c>
      <c r="C123" s="62" t="s">
        <v>73</v>
      </c>
      <c r="D123" s="57"/>
      <c r="E123" s="81"/>
      <c r="F123" s="50">
        <f>SUM(F124:F129)</f>
        <v>682219</v>
      </c>
      <c r="G123" s="50">
        <f t="shared" ref="G123:J123" si="20">SUM(G124:G129)</f>
        <v>5900</v>
      </c>
      <c r="H123" s="50">
        <f t="shared" si="20"/>
        <v>5900</v>
      </c>
      <c r="I123" s="50">
        <f t="shared" si="20"/>
        <v>0</v>
      </c>
      <c r="J123" s="50">
        <f t="shared" si="20"/>
        <v>5900</v>
      </c>
      <c r="K123" s="82"/>
    </row>
    <row r="124" spans="1:11" ht="22.5" x14ac:dyDescent="0.2">
      <c r="A124" s="8"/>
      <c r="B124" s="37"/>
      <c r="C124" s="75" t="s">
        <v>20</v>
      </c>
      <c r="D124" s="14" t="s">
        <v>10</v>
      </c>
      <c r="E124" s="34" t="s">
        <v>41</v>
      </c>
      <c r="F124" s="41">
        <v>156773</v>
      </c>
      <c r="G124" s="41"/>
      <c r="H124" s="41"/>
      <c r="I124" s="41"/>
      <c r="J124" s="41"/>
      <c r="K124" s="41"/>
    </row>
    <row r="125" spans="1:11" x14ac:dyDescent="0.2">
      <c r="A125" s="8"/>
      <c r="B125" s="37"/>
      <c r="C125" s="75" t="s">
        <v>20</v>
      </c>
      <c r="D125" s="14" t="s">
        <v>1</v>
      </c>
      <c r="E125" s="34" t="s">
        <v>2</v>
      </c>
      <c r="F125" s="41">
        <v>106088</v>
      </c>
      <c r="G125" s="41"/>
      <c r="H125" s="41"/>
      <c r="I125" s="41"/>
      <c r="J125" s="41"/>
      <c r="K125" s="41"/>
    </row>
    <row r="126" spans="1:11" x14ac:dyDescent="0.2">
      <c r="A126" s="8"/>
      <c r="B126" s="37"/>
      <c r="C126" s="75" t="s">
        <v>20</v>
      </c>
      <c r="D126" s="14" t="s">
        <v>3</v>
      </c>
      <c r="E126" s="34" t="s">
        <v>4</v>
      </c>
      <c r="F126" s="41">
        <v>11800</v>
      </c>
      <c r="G126" s="41">
        <v>5900</v>
      </c>
      <c r="H126" s="41">
        <v>5900</v>
      </c>
      <c r="I126" s="41"/>
      <c r="J126" s="41">
        <v>5900</v>
      </c>
      <c r="K126" s="41"/>
    </row>
    <row r="127" spans="1:11" x14ac:dyDescent="0.2">
      <c r="A127" s="8"/>
      <c r="B127" s="37"/>
      <c r="C127" s="75" t="s">
        <v>20</v>
      </c>
      <c r="D127" s="14" t="s">
        <v>30</v>
      </c>
      <c r="E127" s="34" t="s">
        <v>31</v>
      </c>
      <c r="F127" s="41">
        <v>312500</v>
      </c>
      <c r="G127" s="41"/>
      <c r="H127" s="41"/>
      <c r="I127" s="41"/>
      <c r="J127" s="41"/>
      <c r="K127" s="41"/>
    </row>
    <row r="128" spans="1:11" x14ac:dyDescent="0.2">
      <c r="A128" s="8"/>
      <c r="B128" s="37"/>
      <c r="C128" s="76" t="s">
        <v>22</v>
      </c>
      <c r="D128" s="14" t="s">
        <v>206</v>
      </c>
      <c r="E128" s="34" t="s">
        <v>214</v>
      </c>
      <c r="F128" s="41">
        <v>45058</v>
      </c>
      <c r="G128" s="41"/>
      <c r="H128" s="41"/>
      <c r="I128" s="41"/>
      <c r="J128" s="41"/>
      <c r="K128" s="41"/>
    </row>
    <row r="129" spans="1:11" ht="22.5" x14ac:dyDescent="0.2">
      <c r="A129" s="8"/>
      <c r="B129" s="37"/>
      <c r="C129" s="76" t="s">
        <v>17</v>
      </c>
      <c r="D129" s="14" t="s">
        <v>216</v>
      </c>
      <c r="E129" s="34" t="s">
        <v>215</v>
      </c>
      <c r="F129" s="41">
        <v>50000</v>
      </c>
      <c r="G129" s="41"/>
      <c r="H129" s="41"/>
      <c r="I129" s="41"/>
      <c r="J129" s="41"/>
      <c r="K129" s="41"/>
    </row>
    <row r="130" spans="1:11" ht="22.5" x14ac:dyDescent="0.2">
      <c r="A130" s="93">
        <v>18</v>
      </c>
      <c r="B130" s="48" t="s">
        <v>88</v>
      </c>
      <c r="C130" s="49" t="s">
        <v>74</v>
      </c>
      <c r="D130" s="80"/>
      <c r="E130" s="79"/>
      <c r="F130" s="50">
        <f>SUM(F131)</f>
        <v>387378</v>
      </c>
      <c r="G130" s="50">
        <f t="shared" ref="G130:J130" si="21">SUM(G131)</f>
        <v>387378</v>
      </c>
      <c r="H130" s="50">
        <f t="shared" si="21"/>
        <v>387378</v>
      </c>
      <c r="I130" s="50">
        <f t="shared" si="21"/>
        <v>0</v>
      </c>
      <c r="J130" s="50">
        <f t="shared" si="21"/>
        <v>387378</v>
      </c>
      <c r="K130" s="82"/>
    </row>
    <row r="131" spans="1:11" x14ac:dyDescent="0.2">
      <c r="A131" s="8"/>
      <c r="B131" s="37"/>
      <c r="C131" s="64" t="s">
        <v>17</v>
      </c>
      <c r="D131" s="29" t="s">
        <v>218</v>
      </c>
      <c r="E131" s="19" t="s">
        <v>217</v>
      </c>
      <c r="F131" s="41">
        <v>387378</v>
      </c>
      <c r="G131" s="41">
        <v>387378</v>
      </c>
      <c r="H131" s="41">
        <v>387378</v>
      </c>
      <c r="I131" s="41"/>
      <c r="J131" s="41">
        <v>387378</v>
      </c>
      <c r="K131" s="44"/>
    </row>
    <row r="132" spans="1:11" x14ac:dyDescent="0.2">
      <c r="A132" s="93">
        <v>19</v>
      </c>
      <c r="B132" s="83" t="s">
        <v>43</v>
      </c>
      <c r="C132" s="65" t="s">
        <v>101</v>
      </c>
      <c r="D132" s="57"/>
      <c r="E132" s="55"/>
      <c r="F132" s="50">
        <f>SUM(F133:F138)</f>
        <v>2178888</v>
      </c>
      <c r="G132" s="50">
        <f t="shared" ref="G132:J132" si="22">SUM(G133:G138)</f>
        <v>2739131</v>
      </c>
      <c r="H132" s="50">
        <f t="shared" si="22"/>
        <v>2739131</v>
      </c>
      <c r="I132" s="50">
        <f t="shared" si="22"/>
        <v>0</v>
      </c>
      <c r="J132" s="50">
        <f t="shared" si="22"/>
        <v>2739131</v>
      </c>
      <c r="K132" s="84"/>
    </row>
    <row r="133" spans="1:11" x14ac:dyDescent="0.2">
      <c r="A133" s="8"/>
      <c r="B133" s="40"/>
      <c r="C133" s="68" t="s">
        <v>44</v>
      </c>
      <c r="D133" s="14" t="s">
        <v>45</v>
      </c>
      <c r="E133" s="19" t="s">
        <v>46</v>
      </c>
      <c r="F133" s="41">
        <v>1413697</v>
      </c>
      <c r="G133" s="41">
        <v>1973940</v>
      </c>
      <c r="H133" s="41">
        <v>1973940</v>
      </c>
      <c r="I133" s="41"/>
      <c r="J133" s="41">
        <v>1973940</v>
      </c>
      <c r="K133" s="45"/>
    </row>
    <row r="134" spans="1:11" x14ac:dyDescent="0.2">
      <c r="A134" s="8"/>
      <c r="B134" s="40"/>
      <c r="C134" s="68" t="s">
        <v>44</v>
      </c>
      <c r="D134" s="14" t="s">
        <v>220</v>
      </c>
      <c r="E134" s="19" t="s">
        <v>219</v>
      </c>
      <c r="F134" s="41">
        <v>50000</v>
      </c>
      <c r="G134" s="41">
        <v>50000</v>
      </c>
      <c r="H134" s="41">
        <v>50000</v>
      </c>
      <c r="I134" s="41"/>
      <c r="J134" s="41">
        <v>50000</v>
      </c>
      <c r="K134" s="45"/>
    </row>
    <row r="135" spans="1:11" x14ac:dyDescent="0.2">
      <c r="A135" s="8"/>
      <c r="B135" s="40"/>
      <c r="C135" s="68" t="s">
        <v>44</v>
      </c>
      <c r="D135" s="14" t="s">
        <v>222</v>
      </c>
      <c r="E135" s="19" t="s">
        <v>221</v>
      </c>
      <c r="F135" s="41">
        <v>292000</v>
      </c>
      <c r="G135" s="41">
        <v>292000</v>
      </c>
      <c r="H135" s="41">
        <v>292000</v>
      </c>
      <c r="I135" s="41"/>
      <c r="J135" s="41">
        <v>292000</v>
      </c>
      <c r="K135" s="45"/>
    </row>
    <row r="136" spans="1:11" x14ac:dyDescent="0.2">
      <c r="A136" s="8"/>
      <c r="B136" s="40"/>
      <c r="C136" s="52" t="s">
        <v>21</v>
      </c>
      <c r="D136" s="14" t="s">
        <v>11</v>
      </c>
      <c r="E136" s="19" t="s">
        <v>223</v>
      </c>
      <c r="F136" s="41">
        <v>191047</v>
      </c>
      <c r="G136" s="41">
        <v>191047</v>
      </c>
      <c r="H136" s="41">
        <v>191047</v>
      </c>
      <c r="I136" s="41"/>
      <c r="J136" s="41">
        <v>191047</v>
      </c>
      <c r="K136" s="45"/>
    </row>
    <row r="137" spans="1:11" x14ac:dyDescent="0.2">
      <c r="A137" s="8"/>
      <c r="B137" s="40"/>
      <c r="C137" s="52" t="s">
        <v>21</v>
      </c>
      <c r="D137" s="14" t="s">
        <v>9</v>
      </c>
      <c r="E137" s="19" t="s">
        <v>37</v>
      </c>
      <c r="F137" s="41">
        <v>161000</v>
      </c>
      <c r="G137" s="41">
        <v>161000</v>
      </c>
      <c r="H137" s="41">
        <v>161000</v>
      </c>
      <c r="I137" s="41"/>
      <c r="J137" s="41">
        <v>161000</v>
      </c>
      <c r="K137" s="45"/>
    </row>
    <row r="138" spans="1:11" x14ac:dyDescent="0.2">
      <c r="A138" s="8"/>
      <c r="B138" s="40"/>
      <c r="C138" s="52" t="s">
        <v>21</v>
      </c>
      <c r="D138" s="14" t="s">
        <v>198</v>
      </c>
      <c r="E138" s="19" t="s">
        <v>224</v>
      </c>
      <c r="F138" s="41">
        <v>71144</v>
      </c>
      <c r="G138" s="41">
        <v>71144</v>
      </c>
      <c r="H138" s="41">
        <v>71144</v>
      </c>
      <c r="I138" s="41"/>
      <c r="J138" s="41">
        <v>71144</v>
      </c>
      <c r="K138" s="45"/>
    </row>
    <row r="139" spans="1:11" x14ac:dyDescent="0.2">
      <c r="A139" s="93">
        <v>20</v>
      </c>
      <c r="B139" s="83" t="s">
        <v>76</v>
      </c>
      <c r="C139" s="65" t="s">
        <v>75</v>
      </c>
      <c r="D139" s="57"/>
      <c r="E139" s="79"/>
      <c r="F139" s="50">
        <f>SUM(F140:F145)</f>
        <v>3179697</v>
      </c>
      <c r="G139" s="50">
        <f t="shared" ref="G139:J139" si="23">SUM(G140:G145)</f>
        <v>3263855</v>
      </c>
      <c r="H139" s="50">
        <f t="shared" si="23"/>
        <v>5649139</v>
      </c>
      <c r="I139" s="50">
        <f t="shared" si="23"/>
        <v>0</v>
      </c>
      <c r="J139" s="50">
        <f t="shared" si="23"/>
        <v>5649139</v>
      </c>
      <c r="K139" s="84"/>
    </row>
    <row r="140" spans="1:11" x14ac:dyDescent="0.2">
      <c r="A140" s="8"/>
      <c r="B140" s="40"/>
      <c r="C140" s="68" t="s">
        <v>44</v>
      </c>
      <c r="D140" s="14" t="s">
        <v>226</v>
      </c>
      <c r="E140" s="19" t="s">
        <v>225</v>
      </c>
      <c r="F140" s="41">
        <v>200000</v>
      </c>
      <c r="G140" s="41">
        <v>200000</v>
      </c>
      <c r="H140" s="41">
        <v>200000</v>
      </c>
      <c r="I140" s="41"/>
      <c r="J140" s="41">
        <v>200000</v>
      </c>
      <c r="K140" s="45"/>
    </row>
    <row r="141" spans="1:11" x14ac:dyDescent="0.2">
      <c r="A141" s="8"/>
      <c r="B141" s="40"/>
      <c r="C141" s="52" t="s">
        <v>21</v>
      </c>
      <c r="D141" s="14" t="s">
        <v>8</v>
      </c>
      <c r="E141" s="19" t="s">
        <v>227</v>
      </c>
      <c r="F141" s="41">
        <v>363207</v>
      </c>
      <c r="G141" s="41">
        <v>310365</v>
      </c>
      <c r="H141" s="41">
        <v>310365</v>
      </c>
      <c r="I141" s="41"/>
      <c r="J141" s="41">
        <v>310365</v>
      </c>
      <c r="K141" s="45"/>
    </row>
    <row r="142" spans="1:11" x14ac:dyDescent="0.2">
      <c r="A142" s="8"/>
      <c r="B142" s="40"/>
      <c r="C142" s="52" t="s">
        <v>21</v>
      </c>
      <c r="D142" s="14" t="s">
        <v>8</v>
      </c>
      <c r="E142" s="19" t="s">
        <v>227</v>
      </c>
      <c r="F142" s="41">
        <v>2226490</v>
      </c>
      <c r="G142" s="41">
        <v>2226490</v>
      </c>
      <c r="H142" s="41">
        <v>4568774</v>
      </c>
      <c r="I142" s="41"/>
      <c r="J142" s="41">
        <v>4568774</v>
      </c>
      <c r="K142" s="45"/>
    </row>
    <row r="143" spans="1:11" x14ac:dyDescent="0.2">
      <c r="A143" s="8"/>
      <c r="B143" s="40"/>
      <c r="C143" s="52" t="s">
        <v>21</v>
      </c>
      <c r="D143" s="14" t="s">
        <v>9</v>
      </c>
      <c r="E143" s="19" t="s">
        <v>37</v>
      </c>
      <c r="F143" s="41">
        <v>200000</v>
      </c>
      <c r="G143" s="41">
        <v>337000</v>
      </c>
      <c r="H143" s="41">
        <v>380000</v>
      </c>
      <c r="I143" s="41"/>
      <c r="J143" s="41">
        <v>380000</v>
      </c>
      <c r="K143" s="45"/>
    </row>
    <row r="144" spans="1:11" x14ac:dyDescent="0.2">
      <c r="A144" s="8"/>
      <c r="B144" s="40"/>
      <c r="C144" s="68" t="s">
        <v>234</v>
      </c>
      <c r="D144" s="14" t="s">
        <v>11</v>
      </c>
      <c r="E144" s="19" t="s">
        <v>228</v>
      </c>
      <c r="F144" s="41">
        <v>40000</v>
      </c>
      <c r="G144" s="41">
        <v>40000</v>
      </c>
      <c r="H144" s="41">
        <v>40000</v>
      </c>
      <c r="I144" s="41"/>
      <c r="J144" s="41">
        <v>40000</v>
      </c>
      <c r="K144" s="45"/>
    </row>
    <row r="145" spans="1:11" x14ac:dyDescent="0.2">
      <c r="A145" s="8"/>
      <c r="B145" s="40"/>
      <c r="C145" s="68" t="s">
        <v>234</v>
      </c>
      <c r="D145" s="14" t="s">
        <v>163</v>
      </c>
      <c r="E145" s="19" t="s">
        <v>229</v>
      </c>
      <c r="F145" s="41">
        <v>150000</v>
      </c>
      <c r="G145" s="41">
        <v>150000</v>
      </c>
      <c r="H145" s="41">
        <v>150000</v>
      </c>
      <c r="I145" s="41"/>
      <c r="J145" s="41">
        <v>150000</v>
      </c>
      <c r="K145" s="45"/>
    </row>
    <row r="146" spans="1:11" x14ac:dyDescent="0.2">
      <c r="A146" s="93">
        <v>21</v>
      </c>
      <c r="B146" s="83" t="s">
        <v>89</v>
      </c>
      <c r="C146" s="65" t="s">
        <v>102</v>
      </c>
      <c r="D146" s="85"/>
      <c r="E146" s="16"/>
      <c r="F146" s="50">
        <f>SUM(F147:F148)</f>
        <v>7171690</v>
      </c>
      <c r="G146" s="50">
        <f t="shared" ref="G146:J146" si="24">SUM(G147:G148)</f>
        <v>13844411</v>
      </c>
      <c r="H146" s="50">
        <f t="shared" si="24"/>
        <v>13844411</v>
      </c>
      <c r="I146" s="50">
        <f t="shared" si="24"/>
        <v>0</v>
      </c>
      <c r="J146" s="50">
        <f t="shared" si="24"/>
        <v>13844411</v>
      </c>
      <c r="K146" s="84"/>
    </row>
    <row r="147" spans="1:11" x14ac:dyDescent="0.2">
      <c r="A147" s="31"/>
      <c r="B147" s="40"/>
      <c r="C147" s="52" t="s">
        <v>21</v>
      </c>
      <c r="D147" s="33" t="s">
        <v>9</v>
      </c>
      <c r="E147" s="19" t="s">
        <v>37</v>
      </c>
      <c r="F147" s="41">
        <v>5384176</v>
      </c>
      <c r="G147" s="41">
        <v>10269384</v>
      </c>
      <c r="H147" s="41">
        <v>10269384</v>
      </c>
      <c r="I147" s="41"/>
      <c r="J147" s="41">
        <v>10269384</v>
      </c>
      <c r="K147" s="45"/>
    </row>
    <row r="148" spans="1:11" x14ac:dyDescent="0.2">
      <c r="A148" s="31"/>
      <c r="B148" s="40"/>
      <c r="C148" s="52" t="s">
        <v>21</v>
      </c>
      <c r="D148" s="33" t="s">
        <v>11</v>
      </c>
      <c r="E148" s="19" t="s">
        <v>109</v>
      </c>
      <c r="F148" s="41">
        <v>1787514</v>
      </c>
      <c r="G148" s="41">
        <v>3575027</v>
      </c>
      <c r="H148" s="41">
        <v>3575027</v>
      </c>
      <c r="I148" s="41"/>
      <c r="J148" s="41">
        <v>3575027</v>
      </c>
      <c r="K148" s="45"/>
    </row>
    <row r="149" spans="1:11" ht="22.5" x14ac:dyDescent="0.2">
      <c r="A149" s="93">
        <v>22</v>
      </c>
      <c r="B149" s="83" t="s">
        <v>230</v>
      </c>
      <c r="C149" s="65" t="s">
        <v>269</v>
      </c>
      <c r="D149" s="57"/>
      <c r="E149" s="79"/>
      <c r="F149" s="50">
        <f>F150+F151</f>
        <v>4927392.3699999992</v>
      </c>
      <c r="G149" s="50">
        <f t="shared" ref="G149" si="25">G150+G151</f>
        <v>11442623.369999999</v>
      </c>
      <c r="H149" s="50">
        <f>H150+H151</f>
        <v>14957565.369999999</v>
      </c>
      <c r="I149" s="50">
        <f t="shared" ref="I149:J149" si="26">I150+I151</f>
        <v>0</v>
      </c>
      <c r="J149" s="50">
        <f t="shared" si="26"/>
        <v>14957565</v>
      </c>
      <c r="K149" s="50"/>
    </row>
    <row r="150" spans="1:11" s="46" customFormat="1" ht="45" x14ac:dyDescent="0.2">
      <c r="A150" s="31"/>
      <c r="B150" s="40"/>
      <c r="C150" s="76" t="s">
        <v>15</v>
      </c>
      <c r="D150" s="92" t="s">
        <v>110</v>
      </c>
      <c r="E150" s="19" t="s">
        <v>110</v>
      </c>
      <c r="F150" s="41">
        <v>4522847</v>
      </c>
      <c r="G150" s="41">
        <v>11038078</v>
      </c>
      <c r="H150" s="41">
        <v>14553020</v>
      </c>
      <c r="I150" s="41"/>
      <c r="J150" s="41">
        <v>14553020</v>
      </c>
      <c r="K150" s="41"/>
    </row>
    <row r="151" spans="1:11" s="46" customFormat="1" ht="22.5" x14ac:dyDescent="0.2">
      <c r="A151" s="31"/>
      <c r="B151" s="40"/>
      <c r="C151" s="68" t="s">
        <v>125</v>
      </c>
      <c r="D151" s="33" t="s">
        <v>118</v>
      </c>
      <c r="E151" s="34" t="s">
        <v>117</v>
      </c>
      <c r="F151" s="41">
        <v>404545.36999999901</v>
      </c>
      <c r="G151" s="41">
        <v>404545.36999999918</v>
      </c>
      <c r="H151" s="41">
        <v>404545.36999999918</v>
      </c>
      <c r="I151" s="41"/>
      <c r="J151" s="41">
        <v>404545</v>
      </c>
      <c r="K151" s="41"/>
    </row>
    <row r="152" spans="1:11" s="46" customFormat="1" ht="22.5" x14ac:dyDescent="0.2">
      <c r="A152" s="93">
        <v>23</v>
      </c>
      <c r="B152" s="83" t="s">
        <v>270</v>
      </c>
      <c r="C152" s="65" t="s">
        <v>304</v>
      </c>
      <c r="D152" s="57"/>
      <c r="E152" s="79"/>
      <c r="F152" s="50">
        <f>SUM(F153)</f>
        <v>500000</v>
      </c>
      <c r="G152" s="50">
        <f t="shared" ref="G152:K152" si="27">SUM(G153)</f>
        <v>0</v>
      </c>
      <c r="H152" s="50">
        <f t="shared" si="27"/>
        <v>0</v>
      </c>
      <c r="I152" s="50">
        <f t="shared" si="27"/>
        <v>0</v>
      </c>
      <c r="J152" s="50">
        <f t="shared" si="27"/>
        <v>0</v>
      </c>
      <c r="K152" s="50">
        <f t="shared" si="27"/>
        <v>0</v>
      </c>
    </row>
    <row r="153" spans="1:11" s="46" customFormat="1" x14ac:dyDescent="0.2">
      <c r="A153" s="31"/>
      <c r="B153" s="40"/>
      <c r="C153" s="64" t="s">
        <v>318</v>
      </c>
      <c r="D153" s="33" t="s">
        <v>8</v>
      </c>
      <c r="E153" s="34" t="s">
        <v>277</v>
      </c>
      <c r="F153" s="41">
        <v>500000</v>
      </c>
      <c r="G153" s="41">
        <v>0</v>
      </c>
      <c r="H153" s="41">
        <v>0</v>
      </c>
      <c r="I153" s="41"/>
      <c r="J153" s="41">
        <v>0</v>
      </c>
      <c r="K153" s="41"/>
    </row>
    <row r="154" spans="1:11" s="46" customFormat="1" ht="22.5" x14ac:dyDescent="0.2">
      <c r="A154" s="93">
        <v>24</v>
      </c>
      <c r="B154" s="83" t="s">
        <v>272</v>
      </c>
      <c r="C154" s="65" t="s">
        <v>271</v>
      </c>
      <c r="D154" s="57"/>
      <c r="E154" s="61"/>
      <c r="F154" s="50">
        <f>SUM(F155)</f>
        <v>0</v>
      </c>
      <c r="G154" s="50">
        <f t="shared" ref="G154:J154" si="28">SUM(G155)</f>
        <v>0</v>
      </c>
      <c r="H154" s="50">
        <f t="shared" si="28"/>
        <v>0</v>
      </c>
      <c r="I154" s="50">
        <f t="shared" si="28"/>
        <v>0</v>
      </c>
      <c r="J154" s="50">
        <f t="shared" si="28"/>
        <v>0</v>
      </c>
      <c r="K154" s="50"/>
    </row>
    <row r="155" spans="1:11" s="46" customFormat="1" ht="22.5" x14ac:dyDescent="0.2">
      <c r="A155" s="31"/>
      <c r="B155" s="40"/>
      <c r="C155" s="64" t="s">
        <v>316</v>
      </c>
      <c r="D155" s="33" t="s">
        <v>313</v>
      </c>
      <c r="E155" s="34" t="s">
        <v>320</v>
      </c>
      <c r="F155" s="41">
        <v>0</v>
      </c>
      <c r="G155" s="41">
        <v>0</v>
      </c>
      <c r="H155" s="41">
        <v>0</v>
      </c>
      <c r="I155" s="41"/>
      <c r="J155" s="41">
        <v>0</v>
      </c>
      <c r="K155" s="41"/>
    </row>
    <row r="156" spans="1:11" s="46" customFormat="1" ht="22.5" x14ac:dyDescent="0.2">
      <c r="A156" s="93">
        <v>25</v>
      </c>
      <c r="B156" s="83" t="s">
        <v>275</v>
      </c>
      <c r="C156" s="65" t="s">
        <v>273</v>
      </c>
      <c r="D156" s="57"/>
      <c r="E156" s="61"/>
      <c r="F156" s="50">
        <f>SUM(F157)</f>
        <v>108051</v>
      </c>
      <c r="G156" s="50">
        <f t="shared" ref="G156:J156" si="29">SUM(G157)</f>
        <v>178051</v>
      </c>
      <c r="H156" s="50">
        <f t="shared" si="29"/>
        <v>98051</v>
      </c>
      <c r="I156" s="50">
        <f t="shared" si="29"/>
        <v>0</v>
      </c>
      <c r="J156" s="50">
        <f t="shared" si="29"/>
        <v>98051</v>
      </c>
      <c r="K156" s="50"/>
    </row>
    <row r="157" spans="1:11" s="46" customFormat="1" x14ac:dyDescent="0.2">
      <c r="A157" s="31"/>
      <c r="B157" s="40"/>
      <c r="C157" s="64" t="s">
        <v>17</v>
      </c>
      <c r="D157" s="33" t="s">
        <v>305</v>
      </c>
      <c r="E157" s="34" t="s">
        <v>274</v>
      </c>
      <c r="F157" s="105">
        <v>108051</v>
      </c>
      <c r="G157" s="41">
        <v>178051</v>
      </c>
      <c r="H157" s="105">
        <v>98051</v>
      </c>
      <c r="I157" s="41"/>
      <c r="J157" s="105">
        <v>98051</v>
      </c>
      <c r="K157" s="41"/>
    </row>
    <row r="158" spans="1:11" s="46" customFormat="1" ht="22.5" customHeight="1" x14ac:dyDescent="0.2">
      <c r="A158" s="93">
        <v>26</v>
      </c>
      <c r="B158" s="83" t="s">
        <v>279</v>
      </c>
      <c r="C158" s="65" t="s">
        <v>276</v>
      </c>
      <c r="D158" s="57"/>
      <c r="E158" s="61"/>
      <c r="F158" s="50">
        <f>SUM(F159)</f>
        <v>125177</v>
      </c>
      <c r="G158" s="50">
        <f t="shared" ref="G158:J158" si="30">SUM(G159)</f>
        <v>69577</v>
      </c>
      <c r="H158" s="50">
        <f t="shared" si="30"/>
        <v>70182</v>
      </c>
      <c r="I158" s="50">
        <f t="shared" si="30"/>
        <v>0</v>
      </c>
      <c r="J158" s="50">
        <f t="shared" si="30"/>
        <v>70182</v>
      </c>
      <c r="K158" s="50"/>
    </row>
    <row r="159" spans="1:11" s="46" customFormat="1" x14ac:dyDescent="0.2">
      <c r="A159" s="31"/>
      <c r="B159" s="40"/>
      <c r="C159" s="68" t="s">
        <v>278</v>
      </c>
      <c r="D159" s="35" t="s">
        <v>8</v>
      </c>
      <c r="E159" s="34" t="s">
        <v>277</v>
      </c>
      <c r="F159" s="41">
        <v>125177</v>
      </c>
      <c r="G159" s="41">
        <v>69577</v>
      </c>
      <c r="H159" s="41">
        <v>70182</v>
      </c>
      <c r="I159" s="41"/>
      <c r="J159" s="41">
        <v>70182</v>
      </c>
      <c r="K159" s="41"/>
    </row>
    <row r="160" spans="1:11" s="46" customFormat="1" ht="22.5" x14ac:dyDescent="0.2">
      <c r="A160" s="93">
        <v>27</v>
      </c>
      <c r="B160" s="83" t="s">
        <v>281</v>
      </c>
      <c r="C160" s="65" t="s">
        <v>280</v>
      </c>
      <c r="D160" s="57"/>
      <c r="E160" s="61"/>
      <c r="F160" s="50">
        <f>SUM(F161)</f>
        <v>9000000</v>
      </c>
      <c r="G160" s="50">
        <f t="shared" ref="G160:J160" si="31">SUM(G161)</f>
        <v>9000000</v>
      </c>
      <c r="H160" s="50">
        <f t="shared" si="31"/>
        <v>9000000</v>
      </c>
      <c r="I160" s="50">
        <f t="shared" si="31"/>
        <v>0</v>
      </c>
      <c r="J160" s="50">
        <f t="shared" si="31"/>
        <v>9000000</v>
      </c>
      <c r="K160" s="50"/>
    </row>
    <row r="161" spans="1:11" s="46" customFormat="1" ht="33.75" x14ac:dyDescent="0.2">
      <c r="A161" s="31"/>
      <c r="B161" s="40"/>
      <c r="C161" s="52" t="s">
        <v>233</v>
      </c>
      <c r="D161" s="59" t="s">
        <v>307</v>
      </c>
      <c r="E161" s="34" t="s">
        <v>306</v>
      </c>
      <c r="F161" s="41">
        <v>9000000</v>
      </c>
      <c r="G161" s="41">
        <v>9000000</v>
      </c>
      <c r="H161" s="41">
        <v>9000000</v>
      </c>
      <c r="I161" s="41"/>
      <c r="J161" s="41">
        <v>9000000</v>
      </c>
      <c r="K161" s="41"/>
    </row>
    <row r="162" spans="1:11" s="46" customFormat="1" ht="22.5" x14ac:dyDescent="0.2">
      <c r="A162" s="93">
        <v>28</v>
      </c>
      <c r="B162" s="83" t="s">
        <v>284</v>
      </c>
      <c r="C162" s="65" t="s">
        <v>282</v>
      </c>
      <c r="D162" s="57"/>
      <c r="E162" s="61"/>
      <c r="F162" s="50">
        <f>SUM(F163:F163)</f>
        <v>3600000</v>
      </c>
      <c r="G162" s="50">
        <f>SUM(G163:G163)</f>
        <v>7200000</v>
      </c>
      <c r="H162" s="50">
        <f>SUM(H163:H163)</f>
        <v>7200000</v>
      </c>
      <c r="I162" s="50">
        <f>SUM(I163:I163)</f>
        <v>0</v>
      </c>
      <c r="J162" s="50">
        <f>SUM(J163:J163)</f>
        <v>7200000</v>
      </c>
      <c r="K162" s="50"/>
    </row>
    <row r="163" spans="1:11" s="46" customFormat="1" x14ac:dyDescent="0.2">
      <c r="A163" s="31"/>
      <c r="B163" s="40"/>
      <c r="C163" s="68" t="s">
        <v>308</v>
      </c>
      <c r="D163" s="33" t="s">
        <v>34</v>
      </c>
      <c r="E163" s="32" t="s">
        <v>283</v>
      </c>
      <c r="F163" s="41">
        <v>3600000</v>
      </c>
      <c r="G163" s="41">
        <v>7200000</v>
      </c>
      <c r="H163" s="41">
        <v>7200000</v>
      </c>
      <c r="I163" s="41"/>
      <c r="J163" s="41">
        <v>7200000</v>
      </c>
      <c r="K163" s="41"/>
    </row>
    <row r="164" spans="1:11" s="46" customFormat="1" ht="22.5" x14ac:dyDescent="0.2">
      <c r="A164" s="93">
        <v>29</v>
      </c>
      <c r="B164" s="83" t="s">
        <v>288</v>
      </c>
      <c r="C164" s="65" t="s">
        <v>285</v>
      </c>
      <c r="D164" s="57"/>
      <c r="E164" s="61"/>
      <c r="F164" s="50">
        <f>SUM(F165:F166)</f>
        <v>3496685</v>
      </c>
      <c r="G164" s="50">
        <f t="shared" ref="G164:J164" si="32">SUM(G165:G166)</f>
        <v>3496685</v>
      </c>
      <c r="H164" s="50">
        <f t="shared" si="32"/>
        <v>3496685</v>
      </c>
      <c r="I164" s="50">
        <f t="shared" si="32"/>
        <v>0</v>
      </c>
      <c r="J164" s="50">
        <f t="shared" si="32"/>
        <v>3496685</v>
      </c>
      <c r="K164" s="50"/>
    </row>
    <row r="165" spans="1:11" s="46" customFormat="1" x14ac:dyDescent="0.2">
      <c r="A165" s="31"/>
      <c r="B165" s="40"/>
      <c r="C165" s="68"/>
      <c r="D165" s="33"/>
      <c r="E165" s="32" t="s">
        <v>286</v>
      </c>
      <c r="F165" s="41">
        <v>699337</v>
      </c>
      <c r="G165" s="41">
        <v>699337</v>
      </c>
      <c r="H165" s="41">
        <v>699337</v>
      </c>
      <c r="I165" s="41"/>
      <c r="J165" s="41">
        <v>699337</v>
      </c>
      <c r="K165" s="41"/>
    </row>
    <row r="166" spans="1:11" s="46" customFormat="1" x14ac:dyDescent="0.2">
      <c r="A166" s="31"/>
      <c r="B166" s="40"/>
      <c r="C166" s="68"/>
      <c r="D166" s="33"/>
      <c r="E166" s="32" t="s">
        <v>287</v>
      </c>
      <c r="F166" s="41">
        <v>2797348</v>
      </c>
      <c r="G166" s="41">
        <v>2797348</v>
      </c>
      <c r="H166" s="41">
        <v>2797348</v>
      </c>
      <c r="I166" s="41"/>
      <c r="J166" s="41">
        <v>2797348</v>
      </c>
      <c r="K166" s="41"/>
    </row>
    <row r="167" spans="1:11" s="46" customFormat="1" ht="22.5" x14ac:dyDescent="0.2">
      <c r="A167" s="93">
        <v>30</v>
      </c>
      <c r="B167" s="83" t="s">
        <v>290</v>
      </c>
      <c r="C167" s="65" t="s">
        <v>289</v>
      </c>
      <c r="D167" s="57"/>
      <c r="E167" s="61"/>
      <c r="F167" s="50">
        <f>SUM(F168:F169)</f>
        <v>1380000</v>
      </c>
      <c r="G167" s="50">
        <f t="shared" ref="G167:J167" si="33">SUM(G168:G169)</f>
        <v>1380000</v>
      </c>
      <c r="H167" s="50">
        <f t="shared" si="33"/>
        <v>1380000</v>
      </c>
      <c r="I167" s="50">
        <f t="shared" si="33"/>
        <v>0</v>
      </c>
      <c r="J167" s="50">
        <f t="shared" si="33"/>
        <v>1380000</v>
      </c>
      <c r="K167" s="50"/>
    </row>
    <row r="168" spans="1:11" s="46" customFormat="1" x14ac:dyDescent="0.2">
      <c r="A168" s="31"/>
      <c r="B168" s="40"/>
      <c r="C168" s="68"/>
      <c r="D168" s="33"/>
      <c r="E168" s="32" t="s">
        <v>286</v>
      </c>
      <c r="F168" s="41">
        <v>276000</v>
      </c>
      <c r="G168" s="41">
        <v>276000</v>
      </c>
      <c r="H168" s="41">
        <v>276000</v>
      </c>
      <c r="I168" s="41"/>
      <c r="J168" s="41">
        <v>276000</v>
      </c>
      <c r="K168" s="41"/>
    </row>
    <row r="169" spans="1:11" s="46" customFormat="1" x14ac:dyDescent="0.2">
      <c r="A169" s="31"/>
      <c r="B169" s="40"/>
      <c r="C169" s="68"/>
      <c r="D169" s="33"/>
      <c r="E169" s="32" t="s">
        <v>287</v>
      </c>
      <c r="F169" s="41">
        <v>1104000</v>
      </c>
      <c r="G169" s="41">
        <v>1104000</v>
      </c>
      <c r="H169" s="41">
        <v>1104000</v>
      </c>
      <c r="I169" s="41"/>
      <c r="J169" s="41">
        <v>1104000</v>
      </c>
      <c r="K169" s="41"/>
    </row>
    <row r="170" spans="1:11" s="46" customFormat="1" ht="22.5" x14ac:dyDescent="0.2">
      <c r="A170" s="93">
        <v>31</v>
      </c>
      <c r="B170" s="83" t="s">
        <v>292</v>
      </c>
      <c r="C170" s="65" t="s">
        <v>291</v>
      </c>
      <c r="D170" s="57"/>
      <c r="E170" s="61"/>
      <c r="F170" s="50">
        <f>SUM(F171:F172)</f>
        <v>800130</v>
      </c>
      <c r="G170" s="50">
        <f t="shared" ref="G170:J170" si="34">SUM(G171:G172)</f>
        <v>800130</v>
      </c>
      <c r="H170" s="50">
        <f t="shared" si="34"/>
        <v>800130</v>
      </c>
      <c r="I170" s="50">
        <f t="shared" si="34"/>
        <v>0</v>
      </c>
      <c r="J170" s="50">
        <f t="shared" si="34"/>
        <v>800130</v>
      </c>
      <c r="K170" s="50"/>
    </row>
    <row r="171" spans="1:11" s="46" customFormat="1" x14ac:dyDescent="0.2">
      <c r="A171" s="31"/>
      <c r="B171" s="40"/>
      <c r="C171" s="68"/>
      <c r="D171" s="33"/>
      <c r="E171" s="32" t="s">
        <v>286</v>
      </c>
      <c r="F171" s="41">
        <v>160026</v>
      </c>
      <c r="G171" s="41">
        <v>160026</v>
      </c>
      <c r="H171" s="41">
        <v>160026</v>
      </c>
      <c r="I171" s="41"/>
      <c r="J171" s="41">
        <v>160026</v>
      </c>
      <c r="K171" s="41"/>
    </row>
    <row r="172" spans="1:11" s="46" customFormat="1" x14ac:dyDescent="0.2">
      <c r="A172" s="31"/>
      <c r="B172" s="40"/>
      <c r="C172" s="68"/>
      <c r="D172" s="33"/>
      <c r="E172" s="32" t="s">
        <v>287</v>
      </c>
      <c r="F172" s="41">
        <v>640104</v>
      </c>
      <c r="G172" s="41">
        <v>640104</v>
      </c>
      <c r="H172" s="41">
        <v>640104</v>
      </c>
      <c r="I172" s="41"/>
      <c r="J172" s="41">
        <v>640104</v>
      </c>
      <c r="K172" s="41"/>
    </row>
    <row r="173" spans="1:11" s="46" customFormat="1" ht="45" x14ac:dyDescent="0.2">
      <c r="A173" s="93">
        <v>32</v>
      </c>
      <c r="B173" s="83" t="s">
        <v>293</v>
      </c>
      <c r="C173" s="65" t="s">
        <v>314</v>
      </c>
      <c r="D173" s="57"/>
      <c r="E173" s="61"/>
      <c r="F173" s="50">
        <f>SUM(F174:F175)</f>
        <v>3001200</v>
      </c>
      <c r="G173" s="50">
        <f t="shared" ref="G173:J173" si="35">SUM(G174:G175)</f>
        <v>3001200</v>
      </c>
      <c r="H173" s="50">
        <f t="shared" si="35"/>
        <v>3001200</v>
      </c>
      <c r="I173" s="50">
        <f t="shared" si="35"/>
        <v>0</v>
      </c>
      <c r="J173" s="50">
        <f t="shared" si="35"/>
        <v>3001200</v>
      </c>
      <c r="K173" s="50"/>
    </row>
    <row r="174" spans="1:11" s="46" customFormat="1" x14ac:dyDescent="0.2">
      <c r="A174" s="31"/>
      <c r="B174" s="40"/>
      <c r="C174" s="68"/>
      <c r="D174" s="33"/>
      <c r="E174" s="32" t="s">
        <v>286</v>
      </c>
      <c r="F174" s="41">
        <v>600240</v>
      </c>
      <c r="G174" s="41">
        <v>600240</v>
      </c>
      <c r="H174" s="41">
        <v>600240</v>
      </c>
      <c r="I174" s="41"/>
      <c r="J174" s="41">
        <v>600240</v>
      </c>
      <c r="K174" s="41"/>
    </row>
    <row r="175" spans="1:11" s="46" customFormat="1" x14ac:dyDescent="0.2">
      <c r="A175" s="31"/>
      <c r="B175" s="40"/>
      <c r="C175" s="68"/>
      <c r="D175" s="33"/>
      <c r="E175" s="32" t="s">
        <v>287</v>
      </c>
      <c r="F175" s="41">
        <v>2400960</v>
      </c>
      <c r="G175" s="41">
        <v>2400960</v>
      </c>
      <c r="H175" s="41">
        <v>2400960</v>
      </c>
      <c r="I175" s="41"/>
      <c r="J175" s="41">
        <v>2400960</v>
      </c>
      <c r="K175" s="41"/>
    </row>
    <row r="176" spans="1:11" s="46" customFormat="1" ht="22.5" x14ac:dyDescent="0.2">
      <c r="A176" s="93">
        <v>33</v>
      </c>
      <c r="B176" s="83" t="s">
        <v>294</v>
      </c>
      <c r="C176" s="65" t="s">
        <v>315</v>
      </c>
      <c r="D176" s="57"/>
      <c r="E176" s="61"/>
      <c r="F176" s="50">
        <f>SUM(F177+F178)</f>
        <v>775540</v>
      </c>
      <c r="G176" s="50">
        <f t="shared" ref="G176:H176" si="36">SUM(G177+G178)</f>
        <v>551940</v>
      </c>
      <c r="H176" s="50">
        <f t="shared" si="36"/>
        <v>551940</v>
      </c>
      <c r="I176" s="50">
        <f t="shared" ref="I176" si="37">SUM(I177)</f>
        <v>0</v>
      </c>
      <c r="J176" s="50">
        <f>SUM(J177+J178)</f>
        <v>551940</v>
      </c>
      <c r="K176" s="50"/>
    </row>
    <row r="177" spans="1:11" s="46" customFormat="1" x14ac:dyDescent="0.2">
      <c r="A177" s="31"/>
      <c r="B177" s="40"/>
      <c r="C177" s="68" t="s">
        <v>170</v>
      </c>
      <c r="D177" s="33" t="s">
        <v>167</v>
      </c>
      <c r="E177" s="34" t="s">
        <v>166</v>
      </c>
      <c r="F177" s="106">
        <v>704544</v>
      </c>
      <c r="G177" s="41">
        <v>480944</v>
      </c>
      <c r="H177" s="41">
        <v>480944</v>
      </c>
      <c r="I177" s="41"/>
      <c r="J177" s="41">
        <v>480944</v>
      </c>
      <c r="K177" s="41"/>
    </row>
    <row r="178" spans="1:11" s="46" customFormat="1" x14ac:dyDescent="0.2">
      <c r="A178" s="31"/>
      <c r="B178" s="40"/>
      <c r="C178" s="68" t="s">
        <v>170</v>
      </c>
      <c r="D178" s="33" t="s">
        <v>163</v>
      </c>
      <c r="E178" s="34" t="s">
        <v>213</v>
      </c>
      <c r="F178" s="106">
        <v>70996</v>
      </c>
      <c r="G178" s="106">
        <v>70996</v>
      </c>
      <c r="H178" s="106">
        <v>70996</v>
      </c>
      <c r="I178" s="41"/>
      <c r="J178" s="41">
        <v>70996</v>
      </c>
      <c r="K178" s="41"/>
    </row>
    <row r="179" spans="1:11" s="46" customFormat="1" ht="22.5" x14ac:dyDescent="0.2">
      <c r="A179" s="93">
        <v>34</v>
      </c>
      <c r="B179" s="83" t="s">
        <v>295</v>
      </c>
      <c r="C179" s="65" t="s">
        <v>309</v>
      </c>
      <c r="D179" s="57"/>
      <c r="E179" s="61"/>
      <c r="F179" s="50">
        <f>SUM(F180)</f>
        <v>0</v>
      </c>
      <c r="G179" s="50">
        <f t="shared" ref="G179:J179" si="38">SUM(G180)</f>
        <v>82452200</v>
      </c>
      <c r="H179" s="50">
        <f t="shared" si="38"/>
        <v>82452200</v>
      </c>
      <c r="I179" s="50">
        <f t="shared" si="38"/>
        <v>0</v>
      </c>
      <c r="J179" s="50">
        <f t="shared" si="38"/>
        <v>82452200</v>
      </c>
      <c r="K179" s="50"/>
    </row>
    <row r="180" spans="1:11" s="46" customFormat="1" x14ac:dyDescent="0.2">
      <c r="A180" s="31"/>
      <c r="B180" s="40"/>
      <c r="C180" s="68" t="s">
        <v>17</v>
      </c>
      <c r="D180" s="33" t="s">
        <v>39</v>
      </c>
      <c r="E180" s="34" t="s">
        <v>200</v>
      </c>
      <c r="F180" s="41"/>
      <c r="G180" s="41">
        <v>82452200</v>
      </c>
      <c r="H180" s="41">
        <v>82452200</v>
      </c>
      <c r="I180" s="41"/>
      <c r="J180" s="41">
        <v>82452200</v>
      </c>
      <c r="K180" s="41"/>
    </row>
    <row r="181" spans="1:11" s="46" customFormat="1" ht="22.5" x14ac:dyDescent="0.2">
      <c r="A181" s="96">
        <v>35</v>
      </c>
      <c r="B181" s="83" t="s">
        <v>297</v>
      </c>
      <c r="C181" s="107" t="s">
        <v>296</v>
      </c>
      <c r="D181" s="94"/>
      <c r="E181" s="94"/>
      <c r="F181" s="95">
        <f>SUM(F182)</f>
        <v>0</v>
      </c>
      <c r="G181" s="95">
        <f t="shared" ref="G181:J181" si="39">SUM(G182)</f>
        <v>4000000</v>
      </c>
      <c r="H181" s="95">
        <f t="shared" si="39"/>
        <v>6000000</v>
      </c>
      <c r="I181" s="95">
        <f t="shared" si="39"/>
        <v>0</v>
      </c>
      <c r="J181" s="95">
        <f t="shared" si="39"/>
        <v>6000000</v>
      </c>
      <c r="K181" s="50"/>
    </row>
    <row r="182" spans="1:11" s="46" customFormat="1" x14ac:dyDescent="0.2">
      <c r="A182" s="31"/>
      <c r="B182" s="40"/>
      <c r="C182" s="68" t="s">
        <v>15</v>
      </c>
      <c r="D182" s="33" t="s">
        <v>9</v>
      </c>
      <c r="E182" s="34" t="s">
        <v>67</v>
      </c>
      <c r="F182" s="41">
        <v>0</v>
      </c>
      <c r="G182" s="41">
        <v>4000000</v>
      </c>
      <c r="H182" s="41">
        <v>6000000</v>
      </c>
      <c r="I182" s="41"/>
      <c r="J182" s="41">
        <v>6000000</v>
      </c>
      <c r="K182" s="41"/>
    </row>
    <row r="183" spans="1:11" s="46" customFormat="1" ht="22.5" x14ac:dyDescent="0.2">
      <c r="A183" s="93">
        <v>36</v>
      </c>
      <c r="B183" s="83" t="s">
        <v>299</v>
      </c>
      <c r="C183" s="65" t="s">
        <v>298</v>
      </c>
      <c r="D183" s="57"/>
      <c r="E183" s="61"/>
      <c r="F183" s="50">
        <f>SUM(F184)</f>
        <v>1329615</v>
      </c>
      <c r="G183" s="50">
        <f t="shared" ref="G183:J183" si="40">SUM(G184)</f>
        <v>1329615</v>
      </c>
      <c r="H183" s="50">
        <f t="shared" si="40"/>
        <v>1329615</v>
      </c>
      <c r="I183" s="50">
        <f t="shared" si="40"/>
        <v>0</v>
      </c>
      <c r="J183" s="50">
        <f t="shared" si="40"/>
        <v>1329615</v>
      </c>
      <c r="K183" s="50"/>
    </row>
    <row r="184" spans="1:11" s="46" customFormat="1" ht="22.5" x14ac:dyDescent="0.2">
      <c r="A184" s="31"/>
      <c r="B184" s="40"/>
      <c r="C184" s="91" t="s">
        <v>125</v>
      </c>
      <c r="D184" s="33" t="s">
        <v>122</v>
      </c>
      <c r="E184" s="34" t="s">
        <v>121</v>
      </c>
      <c r="F184" s="41">
        <v>1329615</v>
      </c>
      <c r="G184" s="41">
        <v>1329615</v>
      </c>
      <c r="H184" s="41">
        <v>1329615</v>
      </c>
      <c r="I184" s="41"/>
      <c r="J184" s="41">
        <v>1329615</v>
      </c>
      <c r="K184" s="41"/>
    </row>
    <row r="185" spans="1:11" s="46" customFormat="1" ht="22.5" x14ac:dyDescent="0.2">
      <c r="A185" s="93">
        <v>37</v>
      </c>
      <c r="B185" s="83" t="s">
        <v>300</v>
      </c>
      <c r="C185" s="65" t="s">
        <v>310</v>
      </c>
      <c r="D185" s="57"/>
      <c r="E185" s="61"/>
      <c r="F185" s="50">
        <f>SUM(F186)</f>
        <v>1579200</v>
      </c>
      <c r="G185" s="50">
        <f t="shared" ref="G185:I185" si="41">SUM(G186)</f>
        <v>1579200</v>
      </c>
      <c r="H185" s="50">
        <f t="shared" si="41"/>
        <v>1579200</v>
      </c>
      <c r="I185" s="50">
        <f t="shared" si="41"/>
        <v>0</v>
      </c>
      <c r="J185" s="50">
        <f>SUM(J186)</f>
        <v>1579200</v>
      </c>
      <c r="K185" s="50"/>
    </row>
    <row r="186" spans="1:11" s="46" customFormat="1" ht="22.5" x14ac:dyDescent="0.2">
      <c r="A186" s="31"/>
      <c r="B186" s="40"/>
      <c r="C186" s="91" t="s">
        <v>316</v>
      </c>
      <c r="D186" s="33" t="s">
        <v>313</v>
      </c>
      <c r="E186" s="34" t="s">
        <v>207</v>
      </c>
      <c r="F186" s="41">
        <v>1579200</v>
      </c>
      <c r="G186" s="41">
        <v>1579200</v>
      </c>
      <c r="H186" s="41">
        <v>1579200</v>
      </c>
      <c r="I186" s="41"/>
      <c r="J186" s="41">
        <v>1579200</v>
      </c>
      <c r="K186" s="41"/>
    </row>
    <row r="187" spans="1:11" s="81" customFormat="1" ht="22.5" x14ac:dyDescent="0.2">
      <c r="A187" s="93">
        <v>38</v>
      </c>
      <c r="B187" s="83" t="s">
        <v>311</v>
      </c>
      <c r="C187" s="86" t="s">
        <v>301</v>
      </c>
      <c r="D187" s="57"/>
      <c r="E187" s="61"/>
      <c r="F187" s="50">
        <f>SUM(F188)</f>
        <v>100800</v>
      </c>
      <c r="G187" s="50">
        <f t="shared" ref="G187:J187" si="42">SUM(G188)</f>
        <v>100800</v>
      </c>
      <c r="H187" s="50">
        <f t="shared" si="42"/>
        <v>100800</v>
      </c>
      <c r="I187" s="50"/>
      <c r="J187" s="50">
        <f t="shared" si="42"/>
        <v>100800</v>
      </c>
      <c r="K187" s="50"/>
    </row>
    <row r="188" spans="1:11" s="46" customFormat="1" ht="22.5" x14ac:dyDescent="0.2">
      <c r="A188" s="31"/>
      <c r="B188" s="40"/>
      <c r="C188" s="90" t="s">
        <v>22</v>
      </c>
      <c r="D188" s="33" t="s">
        <v>312</v>
      </c>
      <c r="E188" s="34" t="s">
        <v>302</v>
      </c>
      <c r="F188" s="41">
        <v>100800</v>
      </c>
      <c r="G188" s="41">
        <v>100800</v>
      </c>
      <c r="H188" s="41">
        <v>100800</v>
      </c>
      <c r="I188" s="41"/>
      <c r="J188" s="41">
        <v>100800</v>
      </c>
      <c r="K188" s="41"/>
    </row>
    <row r="189" spans="1:11" ht="32.25" customHeight="1" x14ac:dyDescent="0.2">
      <c r="A189" s="93">
        <v>39</v>
      </c>
      <c r="B189" s="86" t="s">
        <v>48</v>
      </c>
      <c r="C189" s="86" t="s">
        <v>49</v>
      </c>
      <c r="D189" s="57"/>
      <c r="E189" s="61"/>
      <c r="F189" s="50">
        <f>SUM(F190:F215)</f>
        <v>119692717</v>
      </c>
      <c r="G189" s="50">
        <f t="shared" ref="G189:J189" si="43">SUM(G190:G215)</f>
        <v>260654212</v>
      </c>
      <c r="H189" s="50">
        <f t="shared" si="43"/>
        <v>406187175</v>
      </c>
      <c r="I189" s="50">
        <f t="shared" si="43"/>
        <v>0</v>
      </c>
      <c r="J189" s="50">
        <f t="shared" si="43"/>
        <v>406187175</v>
      </c>
      <c r="K189" s="84"/>
    </row>
    <row r="190" spans="1:11" s="46" customFormat="1" ht="22.5" x14ac:dyDescent="0.2">
      <c r="A190" s="31"/>
      <c r="B190" s="90"/>
      <c r="C190" s="91" t="s">
        <v>236</v>
      </c>
      <c r="D190" s="33" t="s">
        <v>45</v>
      </c>
      <c r="E190" s="34" t="s">
        <v>237</v>
      </c>
      <c r="F190" s="41">
        <v>157403</v>
      </c>
      <c r="G190" s="41">
        <v>346286</v>
      </c>
      <c r="H190" s="41">
        <v>544613</v>
      </c>
      <c r="I190" s="41"/>
      <c r="J190" s="41">
        <v>544613</v>
      </c>
      <c r="K190" s="45"/>
    </row>
    <row r="191" spans="1:11" s="46" customFormat="1" x14ac:dyDescent="0.2">
      <c r="A191" s="31"/>
      <c r="B191" s="90"/>
      <c r="C191" s="91" t="s">
        <v>20</v>
      </c>
      <c r="D191" s="33" t="s">
        <v>1</v>
      </c>
      <c r="E191" s="34" t="s">
        <v>2</v>
      </c>
      <c r="F191" s="41">
        <v>22360</v>
      </c>
      <c r="G191" s="41">
        <v>49192</v>
      </c>
      <c r="H191" s="41">
        <v>77366</v>
      </c>
      <c r="I191" s="41"/>
      <c r="J191" s="41">
        <v>77366</v>
      </c>
      <c r="K191" s="45"/>
    </row>
    <row r="192" spans="1:11" s="46" customFormat="1" x14ac:dyDescent="0.2">
      <c r="A192" s="31"/>
      <c r="B192" s="90"/>
      <c r="C192" s="91" t="s">
        <v>20</v>
      </c>
      <c r="D192" s="33" t="s">
        <v>3</v>
      </c>
      <c r="E192" s="34" t="s">
        <v>4</v>
      </c>
      <c r="F192" s="41">
        <v>9555</v>
      </c>
      <c r="G192" s="41">
        <v>21022</v>
      </c>
      <c r="H192" s="41">
        <v>33062</v>
      </c>
      <c r="I192" s="41"/>
      <c r="J192" s="41">
        <v>33062</v>
      </c>
      <c r="K192" s="45"/>
    </row>
    <row r="193" spans="1:11" s="46" customFormat="1" x14ac:dyDescent="0.2">
      <c r="A193" s="31"/>
      <c r="B193" s="90"/>
      <c r="C193" s="91" t="s">
        <v>20</v>
      </c>
      <c r="D193" s="33" t="s">
        <v>239</v>
      </c>
      <c r="E193" s="34" t="s">
        <v>238</v>
      </c>
      <c r="F193" s="41">
        <v>125563</v>
      </c>
      <c r="G193" s="41">
        <v>276238</v>
      </c>
      <c r="H193" s="41">
        <v>434448</v>
      </c>
      <c r="I193" s="41"/>
      <c r="J193" s="41">
        <v>434448</v>
      </c>
      <c r="K193" s="45"/>
    </row>
    <row r="194" spans="1:11" s="100" customFormat="1" x14ac:dyDescent="0.2">
      <c r="A194" s="97"/>
      <c r="B194" s="90"/>
      <c r="C194" s="91" t="s">
        <v>15</v>
      </c>
      <c r="D194" s="98" t="s">
        <v>145</v>
      </c>
      <c r="E194" s="99" t="s">
        <v>144</v>
      </c>
      <c r="F194" s="41">
        <v>3359</v>
      </c>
      <c r="G194" s="41">
        <v>7389</v>
      </c>
      <c r="H194" s="41">
        <v>11621</v>
      </c>
      <c r="I194" s="41"/>
      <c r="J194" s="41">
        <v>11621</v>
      </c>
      <c r="K194" s="45"/>
    </row>
    <row r="195" spans="1:11" s="100" customFormat="1" x14ac:dyDescent="0.2">
      <c r="A195" s="97"/>
      <c r="B195" s="90"/>
      <c r="C195" s="91" t="s">
        <v>15</v>
      </c>
      <c r="D195" s="98" t="s">
        <v>240</v>
      </c>
      <c r="E195" s="99" t="s">
        <v>150</v>
      </c>
      <c r="F195" s="41">
        <v>46682</v>
      </c>
      <c r="G195" s="41">
        <v>102701</v>
      </c>
      <c r="H195" s="41">
        <v>161520</v>
      </c>
      <c r="I195" s="41"/>
      <c r="J195" s="41">
        <v>161520</v>
      </c>
      <c r="K195" s="45"/>
    </row>
    <row r="196" spans="1:11" s="100" customFormat="1" x14ac:dyDescent="0.2">
      <c r="A196" s="97"/>
      <c r="B196" s="90"/>
      <c r="C196" s="91" t="s">
        <v>15</v>
      </c>
      <c r="D196" s="98" t="s">
        <v>153</v>
      </c>
      <c r="E196" s="99" t="s">
        <v>152</v>
      </c>
      <c r="F196" s="41">
        <v>16017</v>
      </c>
      <c r="G196" s="41">
        <v>35236</v>
      </c>
      <c r="H196" s="41">
        <v>55417</v>
      </c>
      <c r="I196" s="41"/>
      <c r="J196" s="41">
        <v>55417</v>
      </c>
      <c r="K196" s="45"/>
    </row>
    <row r="197" spans="1:11" s="46" customFormat="1" x14ac:dyDescent="0.2">
      <c r="A197" s="31"/>
      <c r="B197" s="101"/>
      <c r="C197" s="102" t="s">
        <v>17</v>
      </c>
      <c r="D197" s="33" t="s">
        <v>243</v>
      </c>
      <c r="E197" s="34" t="s">
        <v>241</v>
      </c>
      <c r="F197" s="103">
        <v>1070419</v>
      </c>
      <c r="G197" s="103">
        <v>2354921</v>
      </c>
      <c r="H197" s="103">
        <v>3703648</v>
      </c>
      <c r="I197" s="103"/>
      <c r="J197" s="103">
        <v>3703648</v>
      </c>
      <c r="K197" s="104"/>
    </row>
    <row r="198" spans="1:11" s="46" customFormat="1" x14ac:dyDescent="0.2">
      <c r="A198" s="31"/>
      <c r="B198" s="101"/>
      <c r="C198" s="102" t="s">
        <v>17</v>
      </c>
      <c r="D198" s="33" t="s">
        <v>244</v>
      </c>
      <c r="E198" s="34" t="s">
        <v>242</v>
      </c>
      <c r="F198" s="103">
        <v>265144</v>
      </c>
      <c r="G198" s="103">
        <v>583318</v>
      </c>
      <c r="H198" s="103">
        <v>917400</v>
      </c>
      <c r="I198" s="103"/>
      <c r="J198" s="103">
        <v>917400</v>
      </c>
      <c r="K198" s="104"/>
    </row>
    <row r="199" spans="1:11" s="46" customFormat="1" ht="33.75" x14ac:dyDescent="0.2">
      <c r="A199" s="31"/>
      <c r="B199" s="101"/>
      <c r="C199" s="102" t="s">
        <v>17</v>
      </c>
      <c r="D199" s="33" t="s">
        <v>157</v>
      </c>
      <c r="E199" s="34" t="s">
        <v>156</v>
      </c>
      <c r="F199" s="103">
        <v>228679</v>
      </c>
      <c r="G199" s="103">
        <v>503093</v>
      </c>
      <c r="H199" s="103">
        <v>791228</v>
      </c>
      <c r="I199" s="103"/>
      <c r="J199" s="103">
        <v>791228</v>
      </c>
      <c r="K199" s="104"/>
    </row>
    <row r="200" spans="1:11" s="46" customFormat="1" x14ac:dyDescent="0.2">
      <c r="A200" s="31"/>
      <c r="B200" s="101"/>
      <c r="C200" s="102" t="s">
        <v>17</v>
      </c>
      <c r="D200" s="33" t="s">
        <v>218</v>
      </c>
      <c r="E200" s="34" t="s">
        <v>217</v>
      </c>
      <c r="F200" s="103">
        <v>309278</v>
      </c>
      <c r="G200" s="103">
        <v>680411</v>
      </c>
      <c r="H200" s="103">
        <v>1070101</v>
      </c>
      <c r="I200" s="103"/>
      <c r="J200" s="103">
        <v>1070101</v>
      </c>
      <c r="K200" s="104"/>
    </row>
    <row r="201" spans="1:11" s="46" customFormat="1" ht="22.5" x14ac:dyDescent="0.2">
      <c r="A201" s="31"/>
      <c r="B201" s="101"/>
      <c r="C201" s="102" t="s">
        <v>316</v>
      </c>
      <c r="D201" s="33" t="s">
        <v>50</v>
      </c>
      <c r="E201" s="34" t="s">
        <v>51</v>
      </c>
      <c r="F201" s="103">
        <v>5673</v>
      </c>
      <c r="G201" s="103">
        <v>12481</v>
      </c>
      <c r="H201" s="103">
        <v>19630</v>
      </c>
      <c r="I201" s="103"/>
      <c r="J201" s="103">
        <v>19630</v>
      </c>
      <c r="K201" s="104"/>
    </row>
    <row r="202" spans="1:11" s="46" customFormat="1" x14ac:dyDescent="0.2">
      <c r="A202" s="31"/>
      <c r="B202" s="90"/>
      <c r="C202" s="91" t="s">
        <v>233</v>
      </c>
      <c r="D202" s="33" t="s">
        <v>8</v>
      </c>
      <c r="E202" s="34" t="s">
        <v>179</v>
      </c>
      <c r="F202" s="41">
        <v>429464</v>
      </c>
      <c r="G202" s="41">
        <v>944821</v>
      </c>
      <c r="H202" s="41">
        <v>1485946</v>
      </c>
      <c r="I202" s="41"/>
      <c r="J202" s="41">
        <v>1485946</v>
      </c>
      <c r="K202" s="45"/>
    </row>
    <row r="203" spans="1:11" s="46" customFormat="1" x14ac:dyDescent="0.2">
      <c r="A203" s="31"/>
      <c r="B203" s="90"/>
      <c r="C203" s="91" t="s">
        <v>22</v>
      </c>
      <c r="D203" s="33" t="s">
        <v>133</v>
      </c>
      <c r="E203" s="34" t="s">
        <v>132</v>
      </c>
      <c r="F203" s="41">
        <v>510786</v>
      </c>
      <c r="G203" s="41">
        <v>1123730</v>
      </c>
      <c r="H203" s="41">
        <v>1767321</v>
      </c>
      <c r="I203" s="41"/>
      <c r="J203" s="41">
        <v>1767321</v>
      </c>
      <c r="K203" s="45"/>
    </row>
    <row r="204" spans="1:11" s="100" customFormat="1" x14ac:dyDescent="0.2">
      <c r="A204" s="97"/>
      <c r="B204" s="90"/>
      <c r="C204" s="91" t="s">
        <v>125</v>
      </c>
      <c r="D204" s="98" t="s">
        <v>253</v>
      </c>
      <c r="E204" s="99" t="s">
        <v>245</v>
      </c>
      <c r="F204" s="41">
        <v>474290</v>
      </c>
      <c r="G204" s="41">
        <v>1043437</v>
      </c>
      <c r="H204" s="41">
        <v>1641042</v>
      </c>
      <c r="I204" s="41"/>
      <c r="J204" s="41">
        <v>1641042</v>
      </c>
      <c r="K204" s="45"/>
    </row>
    <row r="205" spans="1:11" s="100" customFormat="1" ht="22.5" x14ac:dyDescent="0.2">
      <c r="A205" s="97"/>
      <c r="B205" s="90"/>
      <c r="C205" s="91" t="s">
        <v>125</v>
      </c>
      <c r="D205" s="98" t="s">
        <v>116</v>
      </c>
      <c r="E205" s="99" t="s">
        <v>115</v>
      </c>
      <c r="F205" s="41">
        <v>3210631</v>
      </c>
      <c r="G205" s="41">
        <v>7063388</v>
      </c>
      <c r="H205" s="41">
        <v>11108783</v>
      </c>
      <c r="I205" s="41"/>
      <c r="J205" s="41">
        <v>11108783</v>
      </c>
      <c r="K205" s="45"/>
    </row>
    <row r="206" spans="1:11" s="100" customFormat="1" x14ac:dyDescent="0.2">
      <c r="A206" s="97"/>
      <c r="B206" s="90"/>
      <c r="C206" s="91" t="s">
        <v>125</v>
      </c>
      <c r="D206" s="98" t="s">
        <v>135</v>
      </c>
      <c r="E206" s="99" t="s">
        <v>134</v>
      </c>
      <c r="F206" s="41">
        <v>10713503</v>
      </c>
      <c r="G206" s="41">
        <v>23569706</v>
      </c>
      <c r="H206" s="41">
        <v>37068720</v>
      </c>
      <c r="I206" s="41"/>
      <c r="J206" s="41">
        <v>37068720</v>
      </c>
      <c r="K206" s="45"/>
    </row>
    <row r="207" spans="1:11" s="100" customFormat="1" ht="22.5" x14ac:dyDescent="0.2">
      <c r="A207" s="97"/>
      <c r="B207" s="90"/>
      <c r="C207" s="91" t="s">
        <v>125</v>
      </c>
      <c r="D207" s="98" t="s">
        <v>120</v>
      </c>
      <c r="E207" s="99" t="s">
        <v>119</v>
      </c>
      <c r="F207" s="41">
        <v>33683972</v>
      </c>
      <c r="G207" s="41">
        <v>74104739</v>
      </c>
      <c r="H207" s="41">
        <v>116546544</v>
      </c>
      <c r="I207" s="41"/>
      <c r="J207" s="41">
        <v>116546544</v>
      </c>
      <c r="K207" s="45"/>
    </row>
    <row r="208" spans="1:11" s="100" customFormat="1" ht="22.5" x14ac:dyDescent="0.2">
      <c r="A208" s="97"/>
      <c r="B208" s="90"/>
      <c r="C208" s="91" t="s">
        <v>125</v>
      </c>
      <c r="D208" s="98" t="s">
        <v>118</v>
      </c>
      <c r="E208" s="99" t="s">
        <v>117</v>
      </c>
      <c r="F208" s="41">
        <v>24970697</v>
      </c>
      <c r="G208" s="41">
        <v>54935533</v>
      </c>
      <c r="H208" s="41">
        <v>86398611</v>
      </c>
      <c r="I208" s="41"/>
      <c r="J208" s="41">
        <v>86398611</v>
      </c>
      <c r="K208" s="45"/>
    </row>
    <row r="209" spans="1:11" s="100" customFormat="1" ht="22.5" x14ac:dyDescent="0.2">
      <c r="A209" s="97"/>
      <c r="B209" s="90"/>
      <c r="C209" s="91" t="s">
        <v>125</v>
      </c>
      <c r="D209" s="98" t="s">
        <v>122</v>
      </c>
      <c r="E209" s="99" t="s">
        <v>121</v>
      </c>
      <c r="F209" s="41">
        <v>18457474</v>
      </c>
      <c r="G209" s="41">
        <v>40606442</v>
      </c>
      <c r="H209" s="41">
        <v>63862859</v>
      </c>
      <c r="I209" s="41"/>
      <c r="J209" s="41">
        <v>63862859</v>
      </c>
      <c r="K209" s="45"/>
    </row>
    <row r="210" spans="1:11" s="100" customFormat="1" ht="22.5" x14ac:dyDescent="0.2">
      <c r="A210" s="97"/>
      <c r="B210" s="90"/>
      <c r="C210" s="91" t="s">
        <v>125</v>
      </c>
      <c r="D210" s="98" t="s">
        <v>303</v>
      </c>
      <c r="E210" s="99" t="s">
        <v>246</v>
      </c>
      <c r="F210" s="41">
        <v>17997217</v>
      </c>
      <c r="G210" s="41">
        <v>39593877</v>
      </c>
      <c r="H210" s="41">
        <v>62270370</v>
      </c>
      <c r="I210" s="41"/>
      <c r="J210" s="41">
        <v>62270370</v>
      </c>
      <c r="K210" s="45"/>
    </row>
    <row r="211" spans="1:11" s="100" customFormat="1" x14ac:dyDescent="0.2">
      <c r="A211" s="97"/>
      <c r="B211" s="90"/>
      <c r="C211" s="91" t="s">
        <v>125</v>
      </c>
      <c r="D211" s="98" t="s">
        <v>251</v>
      </c>
      <c r="E211" s="99" t="s">
        <v>247</v>
      </c>
      <c r="F211" s="41">
        <v>5605890</v>
      </c>
      <c r="G211" s="41">
        <v>9663195</v>
      </c>
      <c r="H211" s="41">
        <v>11446756</v>
      </c>
      <c r="I211" s="41"/>
      <c r="J211" s="41">
        <v>11446756</v>
      </c>
      <c r="K211" s="45"/>
    </row>
    <row r="212" spans="1:11" s="100" customFormat="1" x14ac:dyDescent="0.2">
      <c r="A212" s="97"/>
      <c r="B212" s="90"/>
      <c r="C212" s="91" t="s">
        <v>125</v>
      </c>
      <c r="D212" s="98" t="s">
        <v>256</v>
      </c>
      <c r="E212" s="99" t="s">
        <v>248</v>
      </c>
      <c r="F212" s="41">
        <v>232487</v>
      </c>
      <c r="G212" s="41">
        <v>511471</v>
      </c>
      <c r="H212" s="41">
        <v>804405</v>
      </c>
      <c r="I212" s="41"/>
      <c r="J212" s="41">
        <v>804405</v>
      </c>
      <c r="K212" s="45"/>
    </row>
    <row r="213" spans="1:11" s="100" customFormat="1" x14ac:dyDescent="0.2">
      <c r="A213" s="97"/>
      <c r="B213" s="90"/>
      <c r="C213" s="91" t="s">
        <v>125</v>
      </c>
      <c r="D213" s="98" t="s">
        <v>124</v>
      </c>
      <c r="E213" s="99" t="s">
        <v>123</v>
      </c>
      <c r="F213" s="41">
        <v>500486</v>
      </c>
      <c r="G213" s="41">
        <v>1101069</v>
      </c>
      <c r="H213" s="41">
        <v>1731681</v>
      </c>
      <c r="I213" s="41"/>
      <c r="J213" s="41">
        <v>1731681</v>
      </c>
      <c r="K213" s="45"/>
    </row>
    <row r="214" spans="1:11" s="100" customFormat="1" x14ac:dyDescent="0.2">
      <c r="A214" s="97"/>
      <c r="B214" s="90"/>
      <c r="C214" s="91" t="s">
        <v>125</v>
      </c>
      <c r="D214" s="98" t="s">
        <v>255</v>
      </c>
      <c r="E214" s="99" t="s">
        <v>249</v>
      </c>
      <c r="F214" s="41">
        <v>544638</v>
      </c>
      <c r="G214" s="41">
        <v>1198205</v>
      </c>
      <c r="H214" s="41">
        <v>1884449</v>
      </c>
      <c r="I214" s="41"/>
      <c r="J214" s="41">
        <v>1884449</v>
      </c>
      <c r="K214" s="45"/>
    </row>
    <row r="215" spans="1:11" s="100" customFormat="1" ht="22.5" x14ac:dyDescent="0.2">
      <c r="A215" s="97"/>
      <c r="B215" s="90"/>
      <c r="C215" s="91" t="s">
        <v>125</v>
      </c>
      <c r="D215" s="98" t="s">
        <v>254</v>
      </c>
      <c r="E215" s="99" t="s">
        <v>250</v>
      </c>
      <c r="F215" s="41">
        <v>101050</v>
      </c>
      <c r="G215" s="41">
        <v>222311</v>
      </c>
      <c r="H215" s="41">
        <v>349634</v>
      </c>
      <c r="I215" s="41"/>
      <c r="J215" s="41">
        <v>349634</v>
      </c>
      <c r="K215" s="45"/>
    </row>
    <row r="216" spans="1:11" ht="32.25" customHeight="1" x14ac:dyDescent="0.2">
      <c r="A216" s="93">
        <v>40</v>
      </c>
      <c r="B216" s="86" t="s">
        <v>52</v>
      </c>
      <c r="C216" s="86" t="s">
        <v>103</v>
      </c>
      <c r="D216" s="57"/>
      <c r="E216" s="61"/>
      <c r="F216" s="50">
        <f>SUM(F217:F220)</f>
        <v>13796194</v>
      </c>
      <c r="G216" s="50">
        <f t="shared" ref="G216:J216" si="44">SUM(G217:G220)</f>
        <v>13766303</v>
      </c>
      <c r="H216" s="50">
        <f t="shared" si="44"/>
        <v>13766303</v>
      </c>
      <c r="I216" s="50">
        <f t="shared" si="44"/>
        <v>0</v>
      </c>
      <c r="J216" s="50">
        <f t="shared" si="44"/>
        <v>13766303</v>
      </c>
      <c r="K216" s="84"/>
    </row>
    <row r="217" spans="1:11" s="46" customFormat="1" x14ac:dyDescent="0.2">
      <c r="A217" s="31"/>
      <c r="B217" s="90"/>
      <c r="C217" s="91" t="s">
        <v>22</v>
      </c>
      <c r="D217" s="33" t="s">
        <v>133</v>
      </c>
      <c r="E217" s="34" t="s">
        <v>132</v>
      </c>
      <c r="F217" s="41">
        <v>29891</v>
      </c>
      <c r="G217" s="41">
        <v>0</v>
      </c>
      <c r="H217" s="41">
        <v>0</v>
      </c>
      <c r="I217" s="41"/>
      <c r="J217" s="41">
        <v>0</v>
      </c>
      <c r="K217" s="45"/>
    </row>
    <row r="218" spans="1:11" s="46" customFormat="1" ht="22.5" x14ac:dyDescent="0.2">
      <c r="A218" s="31"/>
      <c r="B218" s="90"/>
      <c r="C218" s="91" t="s">
        <v>125</v>
      </c>
      <c r="D218" s="33" t="s">
        <v>120</v>
      </c>
      <c r="E218" s="34" t="s">
        <v>119</v>
      </c>
      <c r="F218" s="41">
        <v>9013037</v>
      </c>
      <c r="G218" s="41">
        <v>9013037</v>
      </c>
      <c r="H218" s="41">
        <v>9013037</v>
      </c>
      <c r="I218" s="41"/>
      <c r="J218" s="41">
        <v>9013037</v>
      </c>
      <c r="K218" s="45"/>
    </row>
    <row r="219" spans="1:11" s="46" customFormat="1" ht="22.5" x14ac:dyDescent="0.2">
      <c r="A219" s="31"/>
      <c r="B219" s="90"/>
      <c r="C219" s="91" t="s">
        <v>125</v>
      </c>
      <c r="D219" s="33" t="s">
        <v>118</v>
      </c>
      <c r="E219" s="34" t="s">
        <v>117</v>
      </c>
      <c r="F219" s="41">
        <v>4461717</v>
      </c>
      <c r="G219" s="41">
        <v>4461717</v>
      </c>
      <c r="H219" s="41">
        <v>4461717</v>
      </c>
      <c r="I219" s="41"/>
      <c r="J219" s="41">
        <v>4461717</v>
      </c>
      <c r="K219" s="45"/>
    </row>
    <row r="220" spans="1:11" s="46" customFormat="1" ht="22.5" x14ac:dyDescent="0.2">
      <c r="A220" s="31"/>
      <c r="B220" s="90"/>
      <c r="C220" s="91" t="s">
        <v>125</v>
      </c>
      <c r="D220" s="33" t="s">
        <v>252</v>
      </c>
      <c r="E220" s="34" t="s">
        <v>246</v>
      </c>
      <c r="F220" s="41">
        <v>291549</v>
      </c>
      <c r="G220" s="41">
        <v>291549</v>
      </c>
      <c r="H220" s="41">
        <v>291549</v>
      </c>
      <c r="I220" s="41"/>
      <c r="J220" s="41">
        <v>291549</v>
      </c>
      <c r="K220" s="45"/>
    </row>
    <row r="221" spans="1:11" ht="32.25" customHeight="1" x14ac:dyDescent="0.2">
      <c r="A221" s="93">
        <v>41</v>
      </c>
      <c r="B221" s="83" t="s">
        <v>77</v>
      </c>
      <c r="C221" s="83" t="s">
        <v>104</v>
      </c>
      <c r="D221" s="57"/>
      <c r="E221" s="61"/>
      <c r="F221" s="50">
        <f>SUM(F222:F230)</f>
        <v>3545851</v>
      </c>
      <c r="G221" s="50">
        <f t="shared" ref="G221:J221" si="45">SUM(G222:G230)</f>
        <v>3527518</v>
      </c>
      <c r="H221" s="50">
        <f t="shared" si="45"/>
        <v>3527518</v>
      </c>
      <c r="I221" s="50">
        <f t="shared" si="45"/>
        <v>0</v>
      </c>
      <c r="J221" s="50">
        <f t="shared" si="45"/>
        <v>3527518</v>
      </c>
      <c r="K221" s="84"/>
    </row>
    <row r="222" spans="1:11" s="46" customFormat="1" x14ac:dyDescent="0.2">
      <c r="A222" s="31"/>
      <c r="B222" s="40"/>
      <c r="C222" s="91" t="s">
        <v>22</v>
      </c>
      <c r="D222" s="33" t="s">
        <v>133</v>
      </c>
      <c r="E222" s="34" t="s">
        <v>132</v>
      </c>
      <c r="F222" s="41">
        <v>16148</v>
      </c>
      <c r="G222" s="41">
        <v>3274</v>
      </c>
      <c r="H222" s="41">
        <v>2593</v>
      </c>
      <c r="I222" s="41"/>
      <c r="J222" s="41">
        <v>2593</v>
      </c>
      <c r="K222" s="45"/>
    </row>
    <row r="223" spans="1:11" s="46" customFormat="1" x14ac:dyDescent="0.2">
      <c r="A223" s="31"/>
      <c r="B223" s="40"/>
      <c r="C223" s="91" t="s">
        <v>22</v>
      </c>
      <c r="D223" s="33" t="s">
        <v>206</v>
      </c>
      <c r="E223" s="34" t="s">
        <v>214</v>
      </c>
      <c r="F223" s="41">
        <v>344</v>
      </c>
      <c r="G223" s="41">
        <v>32</v>
      </c>
      <c r="H223" s="41">
        <v>32</v>
      </c>
      <c r="I223" s="41"/>
      <c r="J223" s="41">
        <v>32</v>
      </c>
      <c r="K223" s="45"/>
    </row>
    <row r="224" spans="1:11" s="100" customFormat="1" x14ac:dyDescent="0.2">
      <c r="A224" s="97"/>
      <c r="B224" s="40"/>
      <c r="C224" s="91" t="s">
        <v>125</v>
      </c>
      <c r="D224" s="98" t="s">
        <v>261</v>
      </c>
      <c r="E224" s="99" t="s">
        <v>257</v>
      </c>
      <c r="F224" s="41">
        <v>7469</v>
      </c>
      <c r="G224" s="41">
        <v>7469</v>
      </c>
      <c r="H224" s="41">
        <v>7469</v>
      </c>
      <c r="I224" s="41"/>
      <c r="J224" s="41">
        <v>7469</v>
      </c>
      <c r="K224" s="45"/>
    </row>
    <row r="225" spans="1:11" s="100" customFormat="1" ht="22.5" x14ac:dyDescent="0.2">
      <c r="A225" s="97"/>
      <c r="B225" s="40"/>
      <c r="C225" s="91" t="s">
        <v>125</v>
      </c>
      <c r="D225" s="98" t="s">
        <v>260</v>
      </c>
      <c r="E225" s="99" t="s">
        <v>258</v>
      </c>
      <c r="F225" s="41">
        <v>3378212</v>
      </c>
      <c r="G225" s="41">
        <v>3386325</v>
      </c>
      <c r="H225" s="41">
        <v>3397006</v>
      </c>
      <c r="I225" s="41"/>
      <c r="J225" s="41">
        <v>3397006</v>
      </c>
      <c r="K225" s="45"/>
    </row>
    <row r="226" spans="1:11" s="100" customFormat="1" ht="22.5" x14ac:dyDescent="0.2">
      <c r="A226" s="97"/>
      <c r="B226" s="40"/>
      <c r="C226" s="91" t="s">
        <v>125</v>
      </c>
      <c r="D226" s="98" t="s">
        <v>116</v>
      </c>
      <c r="E226" s="99" t="s">
        <v>115</v>
      </c>
      <c r="F226" s="41">
        <v>85537</v>
      </c>
      <c r="G226" s="41">
        <v>85537</v>
      </c>
      <c r="H226" s="41">
        <v>85537</v>
      </c>
      <c r="I226" s="41"/>
      <c r="J226" s="41">
        <v>85537</v>
      </c>
      <c r="K226" s="45"/>
    </row>
    <row r="227" spans="1:11" s="100" customFormat="1" ht="22.5" x14ac:dyDescent="0.2">
      <c r="A227" s="97"/>
      <c r="B227" s="40"/>
      <c r="C227" s="91" t="s">
        <v>125</v>
      </c>
      <c r="D227" s="98" t="s">
        <v>118</v>
      </c>
      <c r="E227" s="99" t="s">
        <v>117</v>
      </c>
      <c r="F227" s="41">
        <v>0</v>
      </c>
      <c r="G227" s="41">
        <v>0</v>
      </c>
      <c r="H227" s="41">
        <v>0</v>
      </c>
      <c r="I227" s="41"/>
      <c r="J227" s="41">
        <v>0</v>
      </c>
      <c r="K227" s="45"/>
    </row>
    <row r="228" spans="1:11" s="100" customFormat="1" ht="22.5" x14ac:dyDescent="0.2">
      <c r="A228" s="97"/>
      <c r="B228" s="40"/>
      <c r="C228" s="91" t="s">
        <v>125</v>
      </c>
      <c r="D228" s="98" t="s">
        <v>252</v>
      </c>
      <c r="E228" s="99" t="s">
        <v>246</v>
      </c>
      <c r="F228" s="41">
        <v>3145</v>
      </c>
      <c r="G228" s="41">
        <v>0</v>
      </c>
      <c r="H228" s="41">
        <v>0</v>
      </c>
      <c r="I228" s="41"/>
      <c r="J228" s="41">
        <v>0</v>
      </c>
      <c r="K228" s="45"/>
    </row>
    <row r="229" spans="1:11" s="46" customFormat="1" x14ac:dyDescent="0.2">
      <c r="A229" s="31"/>
      <c r="B229" s="40"/>
      <c r="C229" s="91" t="s">
        <v>125</v>
      </c>
      <c r="D229" s="33" t="s">
        <v>256</v>
      </c>
      <c r="E229" s="34" t="s">
        <v>248</v>
      </c>
      <c r="F229" s="41">
        <v>34881</v>
      </c>
      <c r="G229" s="41">
        <v>34881</v>
      </c>
      <c r="H229" s="41">
        <v>34881</v>
      </c>
      <c r="I229" s="41"/>
      <c r="J229" s="41">
        <v>34881</v>
      </c>
      <c r="K229" s="45"/>
    </row>
    <row r="230" spans="1:11" s="46" customFormat="1" x14ac:dyDescent="0.2">
      <c r="A230" s="31"/>
      <c r="B230" s="40"/>
      <c r="C230" s="91" t="s">
        <v>125</v>
      </c>
      <c r="D230" s="33" t="s">
        <v>262</v>
      </c>
      <c r="E230" s="34" t="s">
        <v>259</v>
      </c>
      <c r="F230" s="41">
        <v>20115</v>
      </c>
      <c r="G230" s="41">
        <v>10000</v>
      </c>
      <c r="H230" s="41">
        <v>0</v>
      </c>
      <c r="I230" s="41"/>
      <c r="J230" s="41">
        <v>0</v>
      </c>
      <c r="K230" s="45"/>
    </row>
    <row r="231" spans="1:11" ht="32.25" customHeight="1" x14ac:dyDescent="0.2">
      <c r="A231" s="93">
        <v>42</v>
      </c>
      <c r="B231" s="83" t="s">
        <v>90</v>
      </c>
      <c r="C231" s="83" t="s">
        <v>78</v>
      </c>
      <c r="D231" s="57"/>
      <c r="E231" s="61"/>
      <c r="F231" s="50">
        <f>SUM(F232:F234)</f>
        <v>328595</v>
      </c>
      <c r="G231" s="50">
        <f t="shared" ref="G231:J231" si="46">SUM(G232:G234)</f>
        <v>328595</v>
      </c>
      <c r="H231" s="50">
        <f t="shared" si="46"/>
        <v>328595</v>
      </c>
      <c r="I231" s="50">
        <f t="shared" si="46"/>
        <v>0</v>
      </c>
      <c r="J231" s="50">
        <f t="shared" si="46"/>
        <v>328595</v>
      </c>
      <c r="K231" s="84"/>
    </row>
    <row r="232" spans="1:11" s="46" customFormat="1" x14ac:dyDescent="0.2">
      <c r="A232" s="31"/>
      <c r="B232" s="40"/>
      <c r="C232" s="91" t="s">
        <v>20</v>
      </c>
      <c r="D232" s="33" t="s">
        <v>6</v>
      </c>
      <c r="E232" s="34" t="s">
        <v>32</v>
      </c>
      <c r="F232" s="41">
        <v>4247</v>
      </c>
      <c r="G232" s="41">
        <v>4247</v>
      </c>
      <c r="H232" s="41">
        <v>4247</v>
      </c>
      <c r="I232" s="41"/>
      <c r="J232" s="41">
        <v>4247</v>
      </c>
      <c r="K232" s="45"/>
    </row>
    <row r="233" spans="1:11" s="46" customFormat="1" ht="22.5" x14ac:dyDescent="0.2">
      <c r="A233" s="31"/>
      <c r="B233" s="40"/>
      <c r="C233" s="91" t="s">
        <v>15</v>
      </c>
      <c r="D233" s="33" t="s">
        <v>139</v>
      </c>
      <c r="E233" s="34" t="s">
        <v>263</v>
      </c>
      <c r="F233" s="41">
        <v>6960</v>
      </c>
      <c r="G233" s="41">
        <v>6960</v>
      </c>
      <c r="H233" s="41">
        <v>6960</v>
      </c>
      <c r="I233" s="41"/>
      <c r="J233" s="41">
        <v>6960</v>
      </c>
      <c r="K233" s="45"/>
    </row>
    <row r="234" spans="1:11" s="46" customFormat="1" ht="22.5" x14ac:dyDescent="0.2">
      <c r="A234" s="31"/>
      <c r="B234" s="40"/>
      <c r="C234" s="91" t="s">
        <v>125</v>
      </c>
      <c r="D234" s="33" t="s">
        <v>254</v>
      </c>
      <c r="E234" s="34" t="s">
        <v>250</v>
      </c>
      <c r="F234" s="41">
        <v>317388</v>
      </c>
      <c r="G234" s="41">
        <v>317388</v>
      </c>
      <c r="H234" s="41">
        <v>317388</v>
      </c>
      <c r="I234" s="41"/>
      <c r="J234" s="41">
        <v>317388</v>
      </c>
      <c r="K234" s="45"/>
    </row>
    <row r="235" spans="1:11" ht="32.25" customHeight="1" x14ac:dyDescent="0.2">
      <c r="A235" s="93">
        <v>43</v>
      </c>
      <c r="B235" s="83" t="s">
        <v>91</v>
      </c>
      <c r="C235" s="83" t="s">
        <v>105</v>
      </c>
      <c r="D235" s="57"/>
      <c r="E235" s="61"/>
      <c r="F235" s="50">
        <f>SUM(F236:F241)</f>
        <v>231699</v>
      </c>
      <c r="G235" s="50">
        <f t="shared" ref="G235:J235" si="47">SUM(G236:G241)</f>
        <v>866700</v>
      </c>
      <c r="H235" s="50">
        <f t="shared" si="47"/>
        <v>102763</v>
      </c>
      <c r="I235" s="50">
        <f t="shared" si="47"/>
        <v>0</v>
      </c>
      <c r="J235" s="50">
        <f t="shared" si="47"/>
        <v>102763</v>
      </c>
      <c r="K235" s="82"/>
    </row>
    <row r="236" spans="1:11" s="46" customFormat="1" x14ac:dyDescent="0.2">
      <c r="A236" s="31"/>
      <c r="B236" s="40"/>
      <c r="C236" s="91" t="s">
        <v>125</v>
      </c>
      <c r="D236" s="33" t="s">
        <v>256</v>
      </c>
      <c r="E236" s="34" t="s">
        <v>248</v>
      </c>
      <c r="F236" s="41">
        <v>6841</v>
      </c>
      <c r="G236" s="41">
        <v>0</v>
      </c>
      <c r="H236" s="41">
        <v>0</v>
      </c>
      <c r="I236" s="41"/>
      <c r="J236" s="41">
        <v>0</v>
      </c>
      <c r="K236" s="44"/>
    </row>
    <row r="237" spans="1:11" s="46" customFormat="1" x14ac:dyDescent="0.2">
      <c r="A237" s="31"/>
      <c r="B237" s="40"/>
      <c r="C237" s="68" t="s">
        <v>16</v>
      </c>
      <c r="D237" s="33" t="s">
        <v>39</v>
      </c>
      <c r="E237" s="34" t="s">
        <v>175</v>
      </c>
      <c r="F237" s="41">
        <v>17625</v>
      </c>
      <c r="G237" s="41">
        <v>613550</v>
      </c>
      <c r="H237" s="41">
        <v>1050</v>
      </c>
      <c r="I237" s="41"/>
      <c r="J237" s="41">
        <v>1050</v>
      </c>
      <c r="K237" s="44"/>
    </row>
    <row r="238" spans="1:11" s="46" customFormat="1" ht="22.5" x14ac:dyDescent="0.2">
      <c r="A238" s="31"/>
      <c r="B238" s="40"/>
      <c r="C238" s="68" t="s">
        <v>16</v>
      </c>
      <c r="D238" s="33" t="s">
        <v>42</v>
      </c>
      <c r="E238" s="34" t="s">
        <v>264</v>
      </c>
      <c r="F238" s="41">
        <v>14250</v>
      </c>
      <c r="G238" s="41">
        <v>12000</v>
      </c>
      <c r="H238" s="41">
        <v>11250</v>
      </c>
      <c r="I238" s="41"/>
      <c r="J238" s="41">
        <v>11250</v>
      </c>
      <c r="K238" s="44"/>
    </row>
    <row r="239" spans="1:11" s="46" customFormat="1" ht="22.5" x14ac:dyDescent="0.2">
      <c r="A239" s="31"/>
      <c r="B239" s="40"/>
      <c r="C239" s="68" t="s">
        <v>16</v>
      </c>
      <c r="D239" s="33" t="s">
        <v>267</v>
      </c>
      <c r="E239" s="34" t="s">
        <v>265</v>
      </c>
      <c r="F239" s="41">
        <v>39264</v>
      </c>
      <c r="G239" s="41">
        <v>138715</v>
      </c>
      <c r="H239" s="41">
        <v>23918</v>
      </c>
      <c r="I239" s="41"/>
      <c r="J239" s="41">
        <v>23918</v>
      </c>
      <c r="K239" s="44"/>
    </row>
    <row r="240" spans="1:11" s="46" customFormat="1" ht="22.5" x14ac:dyDescent="0.2">
      <c r="A240" s="31"/>
      <c r="B240" s="40"/>
      <c r="C240" s="68" t="s">
        <v>16</v>
      </c>
      <c r="D240" s="33" t="s">
        <v>176</v>
      </c>
      <c r="E240" s="34" t="s">
        <v>113</v>
      </c>
      <c r="F240" s="41">
        <v>123563</v>
      </c>
      <c r="G240" s="41">
        <v>55332</v>
      </c>
      <c r="H240" s="41">
        <v>53613</v>
      </c>
      <c r="I240" s="41"/>
      <c r="J240" s="41">
        <v>53613</v>
      </c>
      <c r="K240" s="44"/>
    </row>
    <row r="241" spans="1:11" s="46" customFormat="1" ht="22.5" x14ac:dyDescent="0.2">
      <c r="A241" s="31"/>
      <c r="B241" s="40"/>
      <c r="C241" s="68" t="s">
        <v>16</v>
      </c>
      <c r="D241" s="33" t="s">
        <v>268</v>
      </c>
      <c r="E241" s="34" t="s">
        <v>266</v>
      </c>
      <c r="F241" s="41">
        <v>30156</v>
      </c>
      <c r="G241" s="41">
        <v>47103</v>
      </c>
      <c r="H241" s="41">
        <v>12932</v>
      </c>
      <c r="I241" s="41"/>
      <c r="J241" s="41">
        <v>12932</v>
      </c>
      <c r="K241" s="44"/>
    </row>
    <row r="242" spans="1:11" ht="23.25" customHeight="1" x14ac:dyDescent="0.2">
      <c r="A242" s="93">
        <v>44</v>
      </c>
      <c r="B242" s="83" t="s">
        <v>231</v>
      </c>
      <c r="C242" s="87" t="s">
        <v>232</v>
      </c>
      <c r="D242" s="57"/>
      <c r="E242" s="61"/>
      <c r="F242" s="50">
        <f>SUM(F243:F249)</f>
        <v>1639237</v>
      </c>
      <c r="G242" s="50">
        <f t="shared" ref="G242:J242" si="48">SUM(G243:G249)</f>
        <v>435331</v>
      </c>
      <c r="H242" s="50">
        <f t="shared" si="48"/>
        <v>435331</v>
      </c>
      <c r="I242" s="50">
        <f t="shared" si="48"/>
        <v>0</v>
      </c>
      <c r="J242" s="50">
        <f t="shared" si="48"/>
        <v>435331</v>
      </c>
      <c r="K242" s="88"/>
    </row>
    <row r="243" spans="1:11" x14ac:dyDescent="0.2">
      <c r="A243" s="8"/>
      <c r="B243" s="8"/>
      <c r="C243" s="25" t="s">
        <v>19</v>
      </c>
      <c r="D243" s="14" t="s">
        <v>34</v>
      </c>
      <c r="E243" s="24" t="s">
        <v>35</v>
      </c>
      <c r="F243" s="12">
        <v>81000</v>
      </c>
      <c r="G243" s="12">
        <v>1000</v>
      </c>
      <c r="H243" s="12">
        <v>1000</v>
      </c>
      <c r="I243" s="12"/>
      <c r="J243" s="12">
        <v>1000</v>
      </c>
      <c r="K243" s="21"/>
    </row>
    <row r="244" spans="1:11" x14ac:dyDescent="0.2">
      <c r="A244" s="8"/>
      <c r="B244" s="8"/>
      <c r="C244" s="91" t="s">
        <v>20</v>
      </c>
      <c r="D244" s="14" t="s">
        <v>1</v>
      </c>
      <c r="E244" s="24" t="s">
        <v>2</v>
      </c>
      <c r="F244" s="12">
        <v>192000</v>
      </c>
      <c r="G244" s="12">
        <v>0</v>
      </c>
      <c r="H244" s="12">
        <v>0</v>
      </c>
      <c r="I244" s="12"/>
      <c r="J244" s="18">
        <v>0</v>
      </c>
      <c r="K244" s="21"/>
    </row>
    <row r="245" spans="1:11" ht="22.5" x14ac:dyDescent="0.2">
      <c r="A245" s="8"/>
      <c r="B245" s="8"/>
      <c r="C245" s="91" t="s">
        <v>125</v>
      </c>
      <c r="D245" s="33" t="s">
        <v>116</v>
      </c>
      <c r="E245" s="32" t="s">
        <v>115</v>
      </c>
      <c r="F245" s="18">
        <v>500000</v>
      </c>
      <c r="G245" s="18">
        <v>0</v>
      </c>
      <c r="H245" s="18">
        <v>0</v>
      </c>
      <c r="I245" s="18"/>
      <c r="J245" s="18">
        <v>0</v>
      </c>
      <c r="K245" s="21"/>
    </row>
    <row r="246" spans="1:11" ht="22.5" x14ac:dyDescent="0.2">
      <c r="A246" s="8"/>
      <c r="B246" s="8"/>
      <c r="C246" s="91" t="s">
        <v>125</v>
      </c>
      <c r="D246" s="10" t="s">
        <v>120</v>
      </c>
      <c r="E246" s="9" t="s">
        <v>119</v>
      </c>
      <c r="F246" s="12">
        <v>155786</v>
      </c>
      <c r="G246" s="12">
        <v>155786</v>
      </c>
      <c r="H246" s="12">
        <v>155786</v>
      </c>
      <c r="I246" s="12"/>
      <c r="J246" s="18">
        <v>155786</v>
      </c>
      <c r="K246" s="21"/>
    </row>
    <row r="247" spans="1:11" ht="22.5" x14ac:dyDescent="0.2">
      <c r="A247" s="8"/>
      <c r="B247" s="8"/>
      <c r="C247" s="91" t="s">
        <v>125</v>
      </c>
      <c r="D247" s="10" t="s">
        <v>118</v>
      </c>
      <c r="E247" s="9" t="s">
        <v>117</v>
      </c>
      <c r="F247" s="12">
        <v>246298</v>
      </c>
      <c r="G247" s="12">
        <v>231042</v>
      </c>
      <c r="H247" s="12">
        <v>231042</v>
      </c>
      <c r="I247" s="12"/>
      <c r="J247" s="12">
        <v>231042</v>
      </c>
      <c r="K247" s="21"/>
    </row>
    <row r="248" spans="1:11" ht="22.5" x14ac:dyDescent="0.2">
      <c r="A248" s="8"/>
      <c r="B248" s="8"/>
      <c r="C248" s="91" t="s">
        <v>125</v>
      </c>
      <c r="D248" s="10" t="s">
        <v>122</v>
      </c>
      <c r="E248" s="9" t="s">
        <v>121</v>
      </c>
      <c r="F248" s="12">
        <v>39153</v>
      </c>
      <c r="G248" s="12">
        <v>39153</v>
      </c>
      <c r="H248" s="12">
        <v>39153</v>
      </c>
      <c r="I248" s="12"/>
      <c r="J248" s="18">
        <v>39153</v>
      </c>
      <c r="K248" s="30"/>
    </row>
    <row r="249" spans="1:11" x14ac:dyDescent="0.2">
      <c r="A249" s="8"/>
      <c r="B249" s="8"/>
      <c r="C249" s="91" t="s">
        <v>125</v>
      </c>
      <c r="D249" s="10" t="s">
        <v>124</v>
      </c>
      <c r="E249" s="9" t="s">
        <v>123</v>
      </c>
      <c r="F249" s="12">
        <v>425000</v>
      </c>
      <c r="G249" s="12">
        <v>8350</v>
      </c>
      <c r="H249" s="12">
        <v>8350</v>
      </c>
      <c r="I249" s="12"/>
      <c r="J249" s="18">
        <v>8350</v>
      </c>
      <c r="K249" s="30"/>
    </row>
    <row r="252" spans="1:11" x14ac:dyDescent="0.2">
      <c r="C252" s="36"/>
      <c r="E252" s="113"/>
      <c r="F252" s="113"/>
      <c r="G252" s="113"/>
      <c r="J252" s="13"/>
    </row>
    <row r="256" spans="1:11" ht="15" x14ac:dyDescent="0.2">
      <c r="A256" s="20"/>
      <c r="B256" s="20"/>
      <c r="C256" s="108"/>
      <c r="E256" s="111"/>
      <c r="F256" s="109"/>
      <c r="G256" s="109"/>
    </row>
    <row r="257" spans="1:5" x14ac:dyDescent="0.2">
      <c r="A257" s="20"/>
      <c r="B257" s="20"/>
    </row>
    <row r="258" spans="1:5" ht="16.5" customHeight="1" x14ac:dyDescent="0.2">
      <c r="A258" s="7"/>
      <c r="B258" s="7"/>
    </row>
    <row r="262" spans="1:5" x14ac:dyDescent="0.2">
      <c r="E262" s="110"/>
    </row>
    <row r="266" spans="1:5" ht="22.5" customHeight="1" x14ac:dyDescent="0.2"/>
    <row r="267" spans="1:5" ht="11.25" customHeight="1" x14ac:dyDescent="0.2">
      <c r="A267" s="112"/>
      <c r="B267" s="112"/>
      <c r="C267" s="112"/>
    </row>
    <row r="268" spans="1:5" x14ac:dyDescent="0.2">
      <c r="A268" s="112"/>
      <c r="B268" s="112"/>
      <c r="C268" s="112"/>
    </row>
  </sheetData>
  <mergeCells count="7">
    <mergeCell ref="A267:C268"/>
    <mergeCell ref="E252:G252"/>
    <mergeCell ref="A8:E8"/>
    <mergeCell ref="G1:K2"/>
    <mergeCell ref="A4:K4"/>
    <mergeCell ref="D7:E7"/>
    <mergeCell ref="F6:H6"/>
  </mergeCells>
  <dataValidations disablePrompts="1" count="2">
    <dataValidation type="whole" errorStyle="information" allowBlank="1" showInputMessage="1" showErrorMessage="1" error="Jāievada skaitlis" sqref="F118:J122">
      <formula1>-100000000000000</formula1>
      <formula2>100000000000000</formula2>
    </dataValidation>
    <dataValidation type="whole" errorStyle="information" allowBlank="1" showInputMessage="1" showErrorMessage="1" error="Jāievada skaitlis" sqref="F125:J129 F138:H138">
      <formula1>-1000000000000</formula1>
      <formula2>1000000000000</formula2>
    </dataValidation>
  </dataValidations>
  <pageMargins left="0.31496062992125984" right="0.31496062992125984" top="0.35433070866141736" bottom="0.94488188976377963" header="0.31496062992125984" footer="0.31496062992125984"/>
  <pageSetup paperSize="9" scale="79" fitToHeight="0" orientation="landscape" r:id="rId1"/>
  <headerFooter>
    <oddFooter>&amp;L&amp;"Arial,Regular"&amp;8&amp;F&amp;R&amp;"Arial,Regular"&amp;8&amp;P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FMzinp2_230819_PP</dc:title>
  <dc:creator/>
  <cp:keywords>2. pielikums informatīvajam ziņojumam "Par ministriju un citu centrālo valsts iestāžu prioritārajiem pasākumiem 2020., 2021. un 2022. gadam"</cp:keywords>
  <cp:lastModifiedBy>Krista Belija</cp:lastModifiedBy>
  <cp:lastPrinted>2019-09-06T06:55:33Z</cp:lastPrinted>
  <dcterms:created xsi:type="dcterms:W3CDTF">2016-07-27T10:07:23Z</dcterms:created>
  <dcterms:modified xsi:type="dcterms:W3CDTF">2019-09-06T06:55:39Z</dcterms:modified>
</cp:coreProperties>
</file>