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d-milei\Desktop\faili majaslapai budzets\bazes\"/>
    </mc:Choice>
  </mc:AlternateContent>
  <bookViews>
    <workbookView xWindow="120" yWindow="350" windowWidth="15480" windowHeight="9300"/>
  </bookViews>
  <sheets>
    <sheet name="Pamatf_PB" sheetId="25" r:id="rId1"/>
    <sheet name="Pamatf_PB_neatk" sheetId="27" r:id="rId2"/>
    <sheet name="Pamatf_SB" sheetId="28" state="hidden" r:id="rId3"/>
    <sheet name="ES_fondi" sheetId="26" r:id="rId4"/>
  </sheets>
  <definedNames>
    <definedName name="_xlnm.Print_Titles" localSheetId="3">ES_fondi!$3:$4</definedName>
    <definedName name="_xlnm.Print_Titles" localSheetId="0">Pamatf_PB!$6:$7</definedName>
    <definedName name="_xlnm.Print_Titles" localSheetId="1">Pamatf_PB_neatk!$3:$4</definedName>
    <definedName name="_xlnm.Print_Titles" localSheetId="2">Pamatf_SB!$3:$4</definedName>
  </definedNames>
  <calcPr calcId="162913" fullCalcOnLoad="1"/>
</workbook>
</file>

<file path=xl/calcChain.xml><?xml version="1.0" encoding="utf-8"?>
<calcChain xmlns="http://schemas.openxmlformats.org/spreadsheetml/2006/main">
  <c r="D142" i="25" l="1"/>
  <c r="E110" i="25"/>
  <c r="F110" i="25"/>
  <c r="D110" i="25"/>
  <c r="E14" i="25"/>
  <c r="F14" i="25"/>
  <c r="D14" i="25"/>
  <c r="F135" i="25"/>
  <c r="F131" i="25" s="1"/>
  <c r="E135" i="25"/>
  <c r="E131" i="25"/>
  <c r="D135" i="25"/>
  <c r="D131" i="25" s="1"/>
  <c r="F122" i="25"/>
  <c r="E122" i="25"/>
  <c r="D122" i="25"/>
  <c r="D116" i="25" s="1"/>
  <c r="F119" i="25"/>
  <c r="E119" i="25"/>
  <c r="D119" i="25"/>
  <c r="D138" i="25"/>
  <c r="E138" i="25"/>
  <c r="F138" i="25"/>
  <c r="E116" i="25"/>
  <c r="F116" i="25"/>
  <c r="E166" i="25"/>
  <c r="F166" i="25"/>
  <c r="E83" i="25"/>
  <c r="F83" i="25"/>
  <c r="D83" i="25"/>
  <c r="E14" i="26"/>
  <c r="E6" i="26" s="1"/>
  <c r="F14" i="26"/>
  <c r="F6" i="26" s="1"/>
  <c r="D14" i="26"/>
  <c r="E32" i="25"/>
  <c r="F32" i="25"/>
  <c r="D32" i="25"/>
  <c r="E161" i="25"/>
  <c r="F161" i="25"/>
  <c r="D161" i="25"/>
  <c r="E30" i="25"/>
  <c r="F30" i="25"/>
  <c r="D30" i="25"/>
  <c r="E23" i="25"/>
  <c r="F23" i="25"/>
  <c r="D23" i="25"/>
  <c r="E12" i="25"/>
  <c r="F12" i="25"/>
  <c r="F11" i="25" s="1"/>
  <c r="E18" i="26"/>
  <c r="F18" i="26"/>
  <c r="D18" i="26"/>
  <c r="E142" i="25"/>
  <c r="F142" i="25"/>
  <c r="E9" i="26"/>
  <c r="F9" i="26"/>
  <c r="D9" i="26"/>
  <c r="E77" i="25"/>
  <c r="E61" i="25" s="1"/>
  <c r="F77" i="25"/>
  <c r="F61" i="25"/>
  <c r="D77" i="25"/>
  <c r="D61" i="25" s="1"/>
  <c r="E9" i="27"/>
  <c r="F9" i="27"/>
  <c r="D9" i="27"/>
  <c r="E80" i="27"/>
  <c r="F80" i="27"/>
  <c r="D80" i="27"/>
  <c r="E64" i="27"/>
  <c r="F64" i="27"/>
  <c r="D64" i="27"/>
  <c r="E61" i="27"/>
  <c r="F61" i="27"/>
  <c r="D61" i="27"/>
  <c r="E57" i="27"/>
  <c r="F57" i="27"/>
  <c r="D57" i="27"/>
  <c r="E53" i="27"/>
  <c r="F53" i="27"/>
  <c r="D53" i="27"/>
  <c r="E51" i="27"/>
  <c r="F51" i="27"/>
  <c r="D51" i="27"/>
  <c r="E49" i="27"/>
  <c r="E34" i="27" s="1"/>
  <c r="F49" i="27"/>
  <c r="D49" i="27"/>
  <c r="E42" i="27"/>
  <c r="F42" i="27"/>
  <c r="F34" i="27" s="1"/>
  <c r="D42" i="27"/>
  <c r="E35" i="27"/>
  <c r="F35" i="27"/>
  <c r="D35" i="27"/>
  <c r="D34" i="27"/>
  <c r="E16" i="27"/>
  <c r="F16" i="27"/>
  <c r="D16" i="27"/>
  <c r="E20" i="27"/>
  <c r="F20" i="27"/>
  <c r="D20" i="27"/>
  <c r="D11" i="27" s="1"/>
  <c r="D8" i="27" s="1"/>
  <c r="D6" i="27" s="1"/>
  <c r="E24" i="27"/>
  <c r="F24" i="27"/>
  <c r="D24" i="27"/>
  <c r="E27" i="27"/>
  <c r="F27" i="27"/>
  <c r="D27" i="27"/>
  <c r="E12" i="27"/>
  <c r="F12" i="27"/>
  <c r="F11" i="27" s="1"/>
  <c r="D12" i="27"/>
  <c r="E11" i="27"/>
  <c r="E8" i="27" s="1"/>
  <c r="E6" i="27" s="1"/>
  <c r="E165" i="25"/>
  <c r="F165" i="25"/>
  <c r="D166" i="25"/>
  <c r="D165" i="25"/>
  <c r="E28" i="25"/>
  <c r="F28" i="25"/>
  <c r="D28" i="25"/>
  <c r="D12" i="25"/>
  <c r="D6" i="26"/>
  <c r="F8" i="28"/>
  <c r="F6" i="28" s="1"/>
  <c r="E8" i="28"/>
  <c r="E6" i="28"/>
  <c r="D8" i="28"/>
  <c r="D6" i="28" s="1"/>
  <c r="F8" i="27" l="1"/>
  <c r="F6" i="27" s="1"/>
  <c r="F9" i="25" s="1"/>
  <c r="E11" i="25"/>
  <c r="E9" i="25" s="1"/>
  <c r="D11" i="25"/>
  <c r="D9" i="25" s="1"/>
</calcChain>
</file>

<file path=xl/sharedStrings.xml><?xml version="1.0" encoding="utf-8"?>
<sst xmlns="http://schemas.openxmlformats.org/spreadsheetml/2006/main" count="530" uniqueCount="379">
  <si>
    <t>Progr/ apakšprogr. Nr.</t>
  </si>
  <si>
    <t>Ministrija/ cita centrālā valsts iestāde, 
programma/ apakšprogramma, kurai pieprasīts papildu finansējums</t>
  </si>
  <si>
    <t>Pasākums, kuram nepieciešams papildu finansējums (Īss apraksts)</t>
  </si>
  <si>
    <t>tajā skaitā</t>
  </si>
  <si>
    <t>II ES POLITIKU INSTRUMENTU UN PĀRĒJĀS ĀRVALSTU FINANŠU PALĪDZĪBAS LĪDZFINANSĒTO PROJEKTU ĪSTENOŠANAI - KOPĀ</t>
  </si>
  <si>
    <t xml:space="preserve">I PAMATFUNKCIJU ĪSTENOŠANAI - KOPĀ </t>
  </si>
  <si>
    <t>18. Labklājības ministrija (speciālais budžets)</t>
  </si>
  <si>
    <t>1.2. Valsts speciālais budžets - kopā</t>
  </si>
  <si>
    <t>XX.XX.00</t>
  </si>
  <si>
    <t>Komentārs</t>
  </si>
  <si>
    <r>
      <t xml:space="preserve">Pieprasīts papildu finansējums  izdevumiem, </t>
    </r>
    <r>
      <rPr>
        <i/>
        <sz val="10"/>
        <color indexed="8"/>
        <rFont val="Times New Roman"/>
        <family val="1"/>
        <charset val="186"/>
      </rPr>
      <t>euro</t>
    </r>
  </si>
  <si>
    <t>Budžeta resors, 
programma/ apakšprogramma, kurai pieprasīts papildu finansējums</t>
  </si>
  <si>
    <t>01.00.00</t>
  </si>
  <si>
    <t>11. Ārlietu ministrija</t>
  </si>
  <si>
    <t>02.00.00</t>
  </si>
  <si>
    <t>Iemaksas starptautiskajās organizācijās</t>
  </si>
  <si>
    <t>06.00.00</t>
  </si>
  <si>
    <t>Latvijas institūts</t>
  </si>
  <si>
    <t>Valsts oficiālā portāla www.latvia.eu uzturēšanas izdevumu segšanai</t>
  </si>
  <si>
    <t>97.00.00</t>
  </si>
  <si>
    <t>Nozaru vadība un politikas plānošana</t>
  </si>
  <si>
    <t>Vienotās ārlietu dienesta dokumentu vadības sistēmas uzturēšanai</t>
  </si>
  <si>
    <t>Mediju izcilības centra funkciju nodrošināšanai</t>
  </si>
  <si>
    <t>20.00.00</t>
  </si>
  <si>
    <t>Būvniecība</t>
  </si>
  <si>
    <t>ERAF projekta „Būvniecības informācijas sistēmas izstrāde” uzturēšanai</t>
  </si>
  <si>
    <t>31.04.00</t>
  </si>
  <si>
    <t>Maksa par dzelzceļa infrastruktūras izmantošanu</t>
  </si>
  <si>
    <t>Dzelzceļa infrastruktūras izmantošanas maksas par iekšzemes maršrutos veiktajiem pārvadājumiem kompensācijai dzelzceļa pasažieru pārvadātājiem.</t>
  </si>
  <si>
    <t xml:space="preserve">Maksas par dzelzceļa infrastruktūras izmantošanu </t>
  </si>
  <si>
    <t>Dzelzceļa infrastruktūras izmantošanas maksas par iekšzemes maršrutos veiktajiem pārvadājumiem kompensācijai dzelzceļa pasažieru pārvadātājiem (parāds par 2015. un prognoze par 2016.gadu)</t>
  </si>
  <si>
    <t xml:space="preserve"> Valsts autoceļu pārvaldīšana, uzturēšana un atjaunošana</t>
  </si>
  <si>
    <t>Finansējums valsts autoceļu pārvaldīšanai, uzturēšanai un atjaunošanai</t>
  </si>
  <si>
    <t>Kompensācijas par abonētās preses piegādi un saistību izpildi</t>
  </si>
  <si>
    <t>Kompensācijai par abonētās preses piegādi un saistību izpildi</t>
  </si>
  <si>
    <t>23.06.00</t>
  </si>
  <si>
    <t>18. Labklājības ministrija</t>
  </si>
  <si>
    <t>05.01.00</t>
  </si>
  <si>
    <t>Jauno tehnisko palīglīdzekļu nodrošināšana un rindas pēc tehniskajiem palīglīdzekļiem mazināšana (pašaprūpes tehnisko palīglīdzekļu un elpošanas tehnisko palīglīdzekļu iegāde)</t>
  </si>
  <si>
    <t>05.03.00</t>
  </si>
  <si>
    <t>Aprūpe valsts sociālās aprūpes institūcijās</t>
  </si>
  <si>
    <t>05.37.00</t>
  </si>
  <si>
    <t>Sociālās integrācijas valsts aģentūras administrēšana un profesionālās un sociālās rehabilitācijas pakalpojumu nodrošināšana</t>
  </si>
  <si>
    <t>05.62.00</t>
  </si>
  <si>
    <t>Invaliditātes ekspertīžu nodrošināšana</t>
  </si>
  <si>
    <t>07.01.00</t>
  </si>
  <si>
    <t>Nodarbinātības valsts aģentūras darbības nodrošināšana</t>
  </si>
  <si>
    <t>21.01.00</t>
  </si>
  <si>
    <t xml:space="preserve">Darba tiesisko attiecību un darba apstākļu kontrole un uzraudzība </t>
  </si>
  <si>
    <t>22.01.00</t>
  </si>
  <si>
    <t>Valsts bērnu tiesību aizsardzības inspekcija un bērnu uzticības tālrunis</t>
  </si>
  <si>
    <t>97.01.00</t>
  </si>
  <si>
    <t>Labklājības nozares vadība un politikas plānošana</t>
  </si>
  <si>
    <t>Ikgadējā pasākuma - Latvijas Republikas delegācijas dalība Starptautiskajā darba konferencē Ženēvā nodrošināšana</t>
  </si>
  <si>
    <t>Personu, kurām nepieciešama starptautiskā aizsardzība, pārvietošana un uzņemšana Latvijā, tai skaitā šādās apakšprogrammās:</t>
  </si>
  <si>
    <t>Labklājības nozares institūciju pakāpeniska atalgojuma  palielināšana un pakāpeniska sociālo garantiju nodrošināšana, tai skaitā šādās apakšprogrammās:</t>
  </si>
  <si>
    <t>97.02.00</t>
  </si>
  <si>
    <t>Nozares centralizēto funkciju izpilde</t>
  </si>
  <si>
    <t>Prognozētajam iemaksas ANO palielinājumam</t>
  </si>
  <si>
    <t>21. Vides aizsardzības un reģionālās attīstības ministrija</t>
  </si>
  <si>
    <t>28.00.00</t>
  </si>
  <si>
    <t>Meteoroloģijas un bīstamo atkritumu pārvaldība</t>
  </si>
  <si>
    <t>Izdevumi Latvijas Vides ģeoloģijas un meteoroloģijas centram Salaspils kodolreaktora uzturēšanai</t>
  </si>
  <si>
    <t>33.02.00</t>
  </si>
  <si>
    <t>Emisijas kvotu izsolīšanas instrumenta projekti</t>
  </si>
  <si>
    <t>CIS/VARAM/002 "Emisijas kvotu izsolīšanas instrumenta projekti"</t>
  </si>
  <si>
    <t>Finansējuma palielinājums projekta Nr.  VSID/TP/CFLA/11/19/024 "Atbalsts Vides aizsardzības un reģionālās attīstības ministrijas pārziņā esošo Eiropas Savienības fondu aktivitāšu prioritāšu mērķu sasniegšanas nodrošināšanai" uzturēšanai - 2 amata vietu finansēšanai CA</t>
  </si>
  <si>
    <t>04.05.00.</t>
  </si>
  <si>
    <t>Valsts sociālās apdrošināšanas aģentūras speciālais budžets</t>
  </si>
  <si>
    <t>Atalgojuma pakāpeniska palielināšana un pakāpenisku sociālo garantiju nodrošināšana</t>
  </si>
  <si>
    <t>1.1. Valsts pamatbudžets - kopā</t>
  </si>
  <si>
    <t xml:space="preserve">1.3. Neatkarīgo institūciju papildu pieprasījumi </t>
  </si>
  <si>
    <t>47. Radio un televīzija</t>
  </si>
  <si>
    <t>Radioprogrammu veidošana un izplatīšana</t>
  </si>
  <si>
    <t>Pasākumi, kuru finansējums pieejams līdz 2016.gadam (ieskaitot), t.sk.:</t>
  </si>
  <si>
    <t>Pasākumi programmas "Latvijas Radio 4" personāla kapacitātes stiprināšanai un apraides nodrošināšanai visā Latvijas teritorijā, atbilstoši mērķiem, kas definēti "Nacionālās identitātes, pilsoniskās sabiedrības un integrācijas politikas pamatnostādņu 2012.-2018.gadam īstenošanas plānā" (ārštata korespondentu piesaiste.</t>
  </si>
  <si>
    <t>Latvijas Radio reģionālās multimediju studijas Latgalē uzturēšanai un  darbības nodrošināšana.</t>
  </si>
  <si>
    <t>Latvijas Radio Briseles korespondentpunkta darbības nodrošināšana.</t>
  </si>
  <si>
    <t>Sabiedriski nozīmīgu un būtisku notikumu atspoguļošana  t.sk.:</t>
  </si>
  <si>
    <t>2017.gada pašvaldību vēlēšanu tematikas un to norises atspoguļošana.</t>
  </si>
  <si>
    <t>.2018.gada Saeimas vēlēšanu tematikas un to norises atspoguļošana</t>
  </si>
  <si>
    <t>Starptautiski nozīmīgu sporta notikumu atspoguļošana un sporta tematikas satura paplašināšana (2018.gada ziemas olimpiskās spēles, Pasaules čempionāti hokejā, Pasaules čempionāts vieglatlētikā,  Pasaules kauss futbolā u.c).</t>
  </si>
  <si>
    <t>Administratīvās kapacitātes stiprināšana, t.sk.:</t>
  </si>
  <si>
    <t>Programmu plānošanas un datu analīzes sistēmas izveide (Integrētas satura kvalitātes vadības sistēmas izveide un uzturēšana).</t>
  </si>
  <si>
    <t>Cilvēkresursu vadības funkcijas pilnveide (Vienotas cilvēkresursu vadības sistēmas izveide).</t>
  </si>
  <si>
    <t>Tehniskā modernizācija un IT attīstība, t.sk.:</t>
  </si>
  <si>
    <t>Pārklājuma palielināšana LR1, LR3 un LR4 (Apraides uzlabošana Dundagā, Krāslavā un pierobežas apvidos, kuros netiek nodrošināta kvalitatīva programmu uztveršana.)</t>
  </si>
  <si>
    <t>Latvijas Radio 1.studijas rekonstrukcija un atbalsta telpu renovācija (studijas statusa atjaunošana, izmantošanas kapacitātes palielināšana un tehniskā modernizācija).</t>
  </si>
  <si>
    <t>Latvijas Radio veidotā satura piedāvājuma un kvalitātes paaugstināšana, t.sk.:</t>
  </si>
  <si>
    <t>Latvijas 100-gades atspoguļošana LR programmās.(100-gadei veltīti raidījumu cikli un Vispārējo latviešu dziesmu un deju svētku atspoguļošana ).</t>
  </si>
  <si>
    <t>Latviskās dzīvesziņas, latvisku identitāti ikdienas izpratnē  un tradīciju veicināšanu atspoguļojoši raidījumi</t>
  </si>
  <si>
    <t>Reģionālās informācijas stiprināšana ziņu programmās</t>
  </si>
  <si>
    <t xml:space="preserve">Mūzikas piedāvājuma žanriskās daudzveidības paplašināšana </t>
  </si>
  <si>
    <t>Bērnu un jauniešu raidījumi , kā arī bērnu satura eksponēšana internetā.</t>
  </si>
  <si>
    <t>Informācijas par notikumiem ārvalstīs stiprināšana (Ārvalstu, arī Eiropas aktualitāšu klātbūtnes stiprināšana LR programmās, stiprinot sabiedrības izpratni par likumsakarībām pasaulē un to ietekmi uz procesiem Latvijā. )</t>
  </si>
  <si>
    <t>Izmaiņas pārvaldes struktūrā (valdes locekļu atalgojumā atbilstoši izmaiņām normatīvajos aktos).</t>
  </si>
  <si>
    <t>03.01.00</t>
  </si>
  <si>
    <t>Programmu sagatavošana un realizācija</t>
  </si>
  <si>
    <t>Multimediju satura platforma interneta vidē jauniešu un ekonomiski aktīvu iedzīvotāju auditorijai krievu valodā, t.sk.:</t>
  </si>
  <si>
    <t>Jauna multimediju portāla izveide un attīstība uz LSM.LV krievu valodas sadaļas bāzes, būtiski palielinot tā video un audio satura klāstu, veidojot to par modernu multimediju satura platformu. (Izmaksās iekļauta satura platformas  izveide un tehnoloģiskais nodrošinājums, esošā LTV un LR  satura krievu valodā integrācija.)</t>
  </si>
  <si>
    <t xml:space="preserve"> </t>
  </si>
  <si>
    <t>Jauni ziņu un informatīvo raidījumu multimediju formāti (Ziņu raidījumu apjoma palielināšana, (izmaksas 2800 euro/h ,satura apjoms 2017. gadā -130 stundas  un  2018. un 2019. gadā.- 260 stundas. Raidījumu ražošanas uzsākšana no 2017. gada 2. puses.).</t>
  </si>
  <si>
    <t xml:space="preserve">Jauni analītiski, informatīvi publicistiski un diskusiju formāti. (izmaksas 6500 euro/h. Satura apjoms 2017. gada -30 stundas  un  2018. un 2019. gadā -160 stundas. Raidījumu ražošanas uzsākšana no 2017. gada 2. puses.). </t>
  </si>
  <si>
    <t>Satura izplatīšana un auditorijas iesaiste sociālajos tīklos (Sociālo tīklu redaktori, 2017. un 2018. gadā - 3 štata vietas ,2019. gadā - 4. štata vietas )</t>
  </si>
  <si>
    <t>Reklāma un mārketings interneta vidē (apmaksāti reklāmas izvietojumi sociālo tīklu platformās un portālos)</t>
  </si>
  <si>
    <t>Jauna multimediju portāla izveide un attīstība uz LSM.LV un Pieci.lv bāzes ar būtisku video satura īpatsvaru (izmaksās iekļauta satura platformas izveide un tehnoloģiskais nodrošinājums, esošā LTV un LR  jauniešu satura integrācija.)</t>
  </si>
  <si>
    <t xml:space="preserve">Vērtību orientējoši un redzes loku paplašinoši video formāti darba dienu vakaros (Raidījumu apjoms2017. gadā -  40 stundas  un 2018. un 2019. gadā - 70 stundas . Raidījumu ražošanas uzsākšana no 2016. gada 2. puses. )
</t>
  </si>
  <si>
    <t xml:space="preserve">Izklaidējoši - izglītojoši video formāti (Žurnāla formāti, mūzikas un izklaidējoši raidījumi nedēļas nogalēs. Raidījumu apjoms 2017. gadā -12 stundas  un 2018. un 2019. gadā - 35 stundas . Raidījumu ražošanas uzsākšana no 2016. gada 2. puses).
</t>
  </si>
  <si>
    <t xml:space="preserve">Sporta un aktīva dzīvesveida video formāti (veselīgu dzīvesveidu un sociālās iemaņas veicinoši raidījumi veidoti multiplatformu vidē. Raidījumu apjoms 2017. gadā  - 50 stundas  un 2018. un 2019. gadā - 80 stundas.  Raidījumu ražošanas uzsākšana no 2016. gada 2. puses).
</t>
  </si>
  <si>
    <t>Satura izplatīšana un auditorijas iesaiste sociālajos tīklos (Sociālo tīklu redaktori, 2017. un 2018. gadā - 3 štata vietas , 2019. gadā - 4. štata vietas )</t>
  </si>
  <si>
    <t>Reklāma un mārketings interneta vidē (apmaksāti reklāmas izvietojumi sociālo tīklu platformās un portālos).</t>
  </si>
  <si>
    <t>Portāla LSM.LV darbības nodrošināšana</t>
  </si>
  <si>
    <t>LSM.LV latviešu valodas sadaļas darbības nodrošināšana un bērnu sadaļas attīstība (Kultūras, sporta un dzīvesstila sadaļu nodrošināšana 2015. gada apjomā. Bērnu satura sadaļas oriģinālsatura attīstība).</t>
  </si>
  <si>
    <t>Satura licenču iegāde Ziemas  Olimpiskās spēļu Pjenčangā, Dienvidkoreja (2018.g) un Vasaras Olimpiskās spēļu Tokijā (2020.g). pārraižu nodrošināšana</t>
  </si>
  <si>
    <t xml:space="preserve">Vēsturisks seriāls (Seriāla pamatā  - Latvijas kultūrā nozīmīgi vēsturiski notikumi vai personības).
</t>
  </si>
  <si>
    <t xml:space="preserve">Dokumentālo filmu cikls (Latvijas dibināšanas simtgadei veltīts oriģinālsaturs ar paliekošu vērtību. Lai 2018. gadā šos raidījumus varētu iekļaut LTV programmā, darbs pie projektiem jāuzsāk 2017. gadā).
</t>
  </si>
  <si>
    <t xml:space="preserve">Ziņu oriģinālsaturs no Baltijas, Krievijas un ES Austrumu partnerības valstīm, lai esošās ģeopolitiskās situācijas apstākļos stiprinātu Latvijas informatīvās telpas drošību un objektīvu informāciju latviešu un krievu valodās visās satura platformās (Reportāžas, sižeti un citi formāti ziņu, aktuālās informācijas, kultūras un dokumentālajos raidījumos un interneta platformās. Gada apjoms 40 stundas. Saturs ēterā no 2017. gada pavasara.).
</t>
  </si>
  <si>
    <t>Diasporai veltīta satura veidošana.</t>
  </si>
  <si>
    <t xml:space="preserve">Satura veidošana sadarbībā ar ārštata korespondentiem un ekspertiem  diasporas mītnes zemēs (Reportāžas, sižeti un citi formāti ziņu, aktuālās informācijas, kultūras un dokumentālajos raidījumos. Gada apjoms 20 stundas. Saturs ēterā no 2017. gada pavasara. ).
</t>
  </si>
  <si>
    <t>Raidījumu pieejamības veicināšana skatītājiem ar īpašajām vajadzībām, t.sk.:</t>
  </si>
  <si>
    <t>Diskusiju, interviju un analītisko raidījumu sinhronā titrēšana un straumēšana lsm.lv (Nepieciešamās programmatūras iegāde (2017.g.), sinhronās titrēšanas speciālistu darba apmaksa).</t>
  </si>
  <si>
    <t>Papildus finansējums  “ANO Konvencijas par personu ar invaliditāti tiesībām īstenošanas pamatnostādnes 2014. – 2020.g.” nosprausto raidījumu subtitrēšanas un surdotulkojumu apjoma mērķu sasniegšanai.</t>
  </si>
  <si>
    <t>Tehnoloģijas un LTV ēku saimniecība, t.sk.:</t>
  </si>
  <si>
    <t>IPTV kanālas diasporai izplatīšanas izmaksas.
TV kanāls Replay.lv platformā ar 24 h apraidi. Saturs - LTV oriģinālraidījumi un arhīva materiāli bez autortiesību teritorijas ierobežojumiem. (Maksa par signāla izplatīšanu globālā serveru tīklā, izmantojot CDN (Content Delivery Network) pakalpojumus.)</t>
  </si>
  <si>
    <t>S1 un S2  studiju režijas atjaunošana, vienota aparatūras kompleksa izveide
(Tiks radīta iespēja nodrošināt mūsdienu standartiem atbilstošu TV raidījumu ražošanu, iespēju turpināt LTV iesākto digitālās darba plūsmas ieviešanu ražošanā, kā arī nodrošināt,  iespēju vienlaicīgi ražot raidījumus divās studijās S1 un S2 reizē.)</t>
  </si>
  <si>
    <t>Programmu izlaides kompleksa modernizācija.
(Tiks uzlabota kompleksa darbības stabilitāte un drošība, kā arī būs iespēja pielietot automatizācijas sistēmas jaunākās programmatūras versijas. Būs iespēja nodrošināt LTV saturu internetā atbilstoši autortiesībām, nepieciešamības gadījumā aizstājot to ar citu saturu.).</t>
  </si>
  <si>
    <t>Jauna PTS iegāde
Tiks nodrošināta kvalitatīva nepieciešamo programmu ražošana, bez ārpakalpojumu piesaistes.</t>
  </si>
  <si>
    <t xml:space="preserve">Jaunas ziņu studijas S-1 izbūve (Ziņu dienesta raidījumu apvienošana vienā studijā.).  </t>
  </si>
  <si>
    <t>Tehnoloģisko iekārtu drošības nodrošināšana - garantētās barošanas avotu (UPS) nomaiņa.</t>
  </si>
  <si>
    <t>Logu nomaiņa tehnoloģiskajam korpusam (Ēkas siltumefektivitātes paaugstināšana).</t>
  </si>
  <si>
    <t>Jumta un terašu šahtu remonts (Ēkas konstrukciju pasargāšana no mitruma, novēršot ēkas konstrukciju priekšlaicīgu nolietojumu un metāla elementu koroziju dzelzsbetona konstrukcijās.).</t>
  </si>
  <si>
    <t>Ražošanas kompleksa ārsienas paneļu sadurvietu remonts (Ēkas siltumefektivitātes paaugstināšana, konstrukciju pasargāšana no mitruma).</t>
  </si>
  <si>
    <t>Augstceltnes novecojošā lifta un kopējas liftu vadības nomaiņa (1.posms)</t>
  </si>
  <si>
    <t>Biroju izbūve ēkas 4. stāvā (iekļaujot projektu, dizainu, mēbeles) Nodrošinātu efektīvu platību izmantošanu.  Veidotu produktīvu darba vidi personālam.)</t>
  </si>
  <si>
    <t>LTV ēkas iekšējo stikla konstrukciju nomaiņa (starpsienas, durvis).Iekšējo norobežojošo konstrukciju saglabāšana un funkcionalitātes uzlabošana.</t>
  </si>
  <si>
    <t>Teritorijas labiekārtošana (teritorijas funkcionalitāte un sakārtota vide - stāvvietas, atpūtas vietas, seguma nomaiņa, zaļās zonas, apgaismojums)</t>
  </si>
  <si>
    <t>Biroju izbūve ēkas 0.stāvā (iekļaujot projektu, dizainu, mēbeles).Ļauj pārvietot personālu uz neizbūvētajām 0. stāva telpām, atbrīvotās telpas iznomājot, lai gūtu papildus ieņēmumus satura ražošanai.</t>
  </si>
  <si>
    <t>Multimediju satura platforma interneta vidē jauniešu auditorijai latviešu valodā, t.sk.:</t>
  </si>
  <si>
    <t>Olimpisko spēļu raidtiesību iegādei nepieciešamais papildfinansējums</t>
  </si>
  <si>
    <t>Latvijas 100. gadadienai veltīts saturs, t.sk.:</t>
  </si>
  <si>
    <t>03.03.00.</t>
  </si>
  <si>
    <t>Reģionālās televīzijas</t>
  </si>
  <si>
    <t>Finansējums NEPLP vai LTV rīkota konkursa kārtībā piešķiršanai apgabala komerciālajām televīzijām un producentu grupām - satura ražošanai Latgales auditorijai latviešu, latgaliešu un mazākumtautību valodās,  veicinot reģionālās identitātes apzināšanos un mazinot kaimiņvalstu informacijas iespaidu uz Latgales iedzīvotāju sabiedriskās domas veidošanu.</t>
  </si>
  <si>
    <t>16. Zemkopības ministrija</t>
  </si>
  <si>
    <t>20.01.00</t>
  </si>
  <si>
    <t xml:space="preserve"> "Pārtikas drošības un veterinārmedicīnas valsts uzraudzība un kontrole"</t>
  </si>
  <si>
    <t>Uzturēšanas izdevumi kapitālajiem ieguldījumiem par PVD 2015. gadā uz JPI iegādātajām 12 automašīnām  pamatdarbības nodrošināšanai (uzraudzības funkciju veikšanai)</t>
  </si>
  <si>
    <t>PVD  iegādāto 2014.gadā 185 un 2015.gadā 120 planšetdatoru uzraudzības funkciju veikšanai uzturēšana (7,32 euro mēnesī)</t>
  </si>
  <si>
    <t>PVD 2014.gadā iegādāto 38 konteineru un 1 lielizmēra konteineru, 2015.gadā iegādātā 31 konteinera uzturēšana</t>
  </si>
  <si>
    <t>21.02.00</t>
  </si>
  <si>
    <t>Sabiedriskā finansējuma administrēšana un valsts uzraudzība lauksaimniecībā</t>
  </si>
  <si>
    <t xml:space="preserve">ZM un tās padotībā esošo iestāžu publisko interneta resursu DDoS aizsardzības risinājumu  t.sk., datu pārraides tīkla ar kopējo ātrumu līdz 1000 MBit/s Latvijas un starptautiskā interneta ikmēneša maksas nodrošināšana </t>
  </si>
  <si>
    <t>ZM koplietošanas informācijas sistēmu un resursu serveru infrastruktūras, datortīkla, bezvadu datortīkla un videokonferenču infrastruktūras nodrošinājuma uzturēšana (t.sk. jaunākās aparatūras firmware instalēšana un testēšana, bojājumu diagnostika un novēršana, savstarpējās savietojamības konfigurēšana u.c.)</t>
  </si>
  <si>
    <t>ACTO Enterprise drošības risinājumu  licenču uzturēšana saskaņā ar EIS katalogu (pamata un papildus licence)</t>
  </si>
  <si>
    <t>Microstrategy programmatūras koda uzturēšanas nodrošināšana atbilstoši programmatūras liceņču vērtībai un saskaņā ar EIS katalogu</t>
  </si>
  <si>
    <t>Tehniskās infrastruktūras uzturēšanas, t.sk. jaunākās aparatūras firmware instalēšana un testēšanas, bojāju diagnostika un novēršanas, savstarpējās savietojamības konfigurēšanas u.c.</t>
  </si>
  <si>
    <t>Latvijas Zivsaimniecības integrētā kontroles un vadības informācijas sistēma LZIKIS uzturēšana (EZF)</t>
  </si>
  <si>
    <t>Informācijas aprites tīkla pārvaldības, novērošanas un drošības analīzes risinājuma Lancope StealthWatch nodrošināšana (ELFLA)</t>
  </si>
  <si>
    <t>Datu rezerves kopijas risinājuma IBM Storwise7000 ar Tivoli data protection nodrošināšana (ELFLA)</t>
  </si>
  <si>
    <t>ZM koplietošanas informācijas sistēmu un resursu serveru infrastruktūras, datortīkla, bezvadu datortīkla un videokonferenču infrastruktūras nodrošinājuma uzturēšana (ELFLA prezidentūra)</t>
  </si>
  <si>
    <t>ZM un tās padotībā esošo iestāžu datu bāzu aizsardzības risinājuma IMB Infosphere Guardium nodrošināšana (ELFLA)</t>
  </si>
  <si>
    <t>EZF IT sistēmu lietojumprogrammu un IS veiktspējas noteikšanas pārraudzības risinājums OPNET nodrošināšana (EZF)</t>
  </si>
  <si>
    <t>24.01.00</t>
  </si>
  <si>
    <t>Meža resursu valsts uzraudzība</t>
  </si>
  <si>
    <t>Uzturēšanas izdevumi kapitālajiem ieguldījumiem par VMD 2015.gadā uz JPI meža ugunsapsardzības funkcijas nodrošināšanai iegādāto 1 ugundzēsības automašīnu</t>
  </si>
  <si>
    <t>Uzturēšanas izdevumi par VMD 2015.gadā pabeigto projektu VMD Ģeogrāfiskās informācijas sistēmas pēcgarantijas laikā konstatēto nepilnību novēršanu, izmaiņu iestrādi un konsultācijas un atbalstu sistēmas darbības nodrošināšanai produkcijas vidē un trešo pušu programmatūras uzstādīšanā.</t>
  </si>
  <si>
    <t>27.00.00</t>
  </si>
  <si>
    <t>Augu veselība un augu aprites uzraudzība</t>
  </si>
  <si>
    <t>Uzturēšanas izdevumi kapitālajiem ieguldījumiem par VAAD 2015. gadā uz JPI iegādātajām nozares specifisko funkciju veikšanai 9 automašīnām</t>
  </si>
  <si>
    <t>Uzturēšanas izdevumi kapitālajiem ieguldījumiem VAAD (par 2015.gadā nozares specifisko funkciju veikšanai iegādāto Kjeidāla kompleksa iekārtu (ar sadedzināšanas bloku, destilātoru, skruberi un titratoru)</t>
  </si>
  <si>
    <t>Augsnes ekstraktu automātiskā šķidrumu dozēšanas iekārta izvilkumu sagatavošanai kālija un fosfora noteikšanai uzturēšana</t>
  </si>
  <si>
    <t>2015. gadā iegādātā termostata maiņu temperatūras nodrošināšanai Dīgtspējas analīzēm uzturēšanas izdevumi</t>
  </si>
  <si>
    <t>2015. gadā 2 iegādāto žāvējamo skapju mitruma satura noteikšanas analīzēm, sēklu žāvēšanai uzturēšanas izdevumi</t>
  </si>
  <si>
    <t>2015. gadā iegādātā invertētā stereomikroskopa sēņu micēliju noteikšnai uzturēšanas izdevumi</t>
  </si>
  <si>
    <t>Nacionālās fitosanitārās laboratorijas  siltumnīcas renovācija</t>
  </si>
  <si>
    <t>Veiktie komandējumu izdevumi uz EK sanāksmēm</t>
  </si>
  <si>
    <t>Pilnvērtīga Latvijas  starptautisko saistību izpildes starptautiskajās organizācijās nodrošināšana</t>
  </si>
  <si>
    <t>64.08.00</t>
  </si>
  <si>
    <t xml:space="preserve"> Izdevumi Eiropas Lauksaimniecības garantiju fonda (ELGF) projektu un pasākumu īstenošanai (2014-2020)</t>
  </si>
  <si>
    <t xml:space="preserve"> Tirgus veicināšanas programma “Gaļas un tās produktu veicināšana trešajās valstīs”</t>
  </si>
  <si>
    <t>70.06.00</t>
  </si>
  <si>
    <t>Izdevumi citu Eiropas Savienības politiku instrumentu projektu un pasākumu īstenošanai</t>
  </si>
  <si>
    <t>Citu Eiropas Savienības politiku instrumentu projektu un pasākumu īstenošanai CESPI/ZM/001 pasākums "Dzīvnieku lipīgo slimību profilakses un apkarošanas pasākumi, pēc kuru īstenošanas ieguldītie līdzekļi no Eiropas Savienības līdz 50% apmērā tiek atgriezti valsts budžetā" (PVD Āfrikas cūku mēra uzraudzības un apkarošanas programmas izpildei</t>
  </si>
  <si>
    <t>Maksas pakalpojumu un citu pašu ieņēmumu un tiem atbilstošo izdevumu izmaiņas PVD (valsts nodeva par uztura bagātinātāju reģistrāciju)</t>
  </si>
  <si>
    <t>Nozares vadība</t>
  </si>
  <si>
    <t>Finansējuma palielinājums, saskaņā ar Valsts un pašvaldību institūciju amatpersonu un darbinieku atlīdzības likuma 17.panta 9.punkta 1.apakšpunktu - Saeimas ievēlētai, apstiprinātai un ieceltai personai, tai atstājot amatu pēc pilnvaru termiņa beikgām.</t>
  </si>
  <si>
    <t>14. Iekšlietu ministrija</t>
  </si>
  <si>
    <t>06.01.00</t>
  </si>
  <si>
    <t>Valsts policija</t>
  </si>
  <si>
    <t>Valsts policijas Kriminālistikas pārvaldes tehniskās kapacitātes un nepieciešamo materiālu (reaģentus, ķimikālijas, laboratorijas materiālus) ekspertīžu veikšanai, kā arī laboratorijas iekārtu regulāru apkopju un kalibrēšanas nodrošināšanai.</t>
  </si>
  <si>
    <t>Aizturēto personu ēdināšanas atbilstoši normatīvajos noteiktajām normām nodrošināšanai.</t>
  </si>
  <si>
    <t>Valsts policijas īpašumā esošo dienesta dzīvnieku (42 suņu un 6 zirgu) uzturēšanai.</t>
  </si>
  <si>
    <t>Vardarbīgā nāvē mirušo personu transportēšanas nodrošināšanai.</t>
  </si>
  <si>
    <t>Pabalsta pēc katriem pieciem nepārtrauktas izdienas gadiem izmaksas amatpersonām ar speciālajām dienesta pakāpēm nodrošināšanai.</t>
  </si>
  <si>
    <t>07.00.00</t>
  </si>
  <si>
    <t>Ugunsdrošība, glābšana un civilā aizsardzība</t>
  </si>
  <si>
    <t>09.00.00</t>
  </si>
  <si>
    <t>Drošības policijas darbība</t>
  </si>
  <si>
    <t>10.00.00</t>
  </si>
  <si>
    <t>Valsts robežsardzes darbība</t>
  </si>
  <si>
    <t>42.00.00</t>
  </si>
  <si>
    <t>Iekšējās drošības biroja darbība</t>
  </si>
  <si>
    <t>Ārvalstu komandējumu ikgadējo izdevumu pieauguma segšanai.</t>
  </si>
  <si>
    <t>02.03.00</t>
  </si>
  <si>
    <t>Vienotās sakaru un informācijas sistēmas uzturēšana un vadība</t>
  </si>
  <si>
    <t xml:space="preserve">Valsts policijas pretterorisma vienības “OMEGA” nodrošinājumam </t>
  </si>
  <si>
    <t>Pārnēsājamo iekārtu centralizēta pārvaldības risinājuma nodrošināšanai</t>
  </si>
  <si>
    <t>Informācijas sistēmu programmatūras ievainojamības automātiskas atklāšanas sistēmas ieviešanai</t>
  </si>
  <si>
    <t>Tehnisko resursu auditācijas pierakstu savākšanai, integrēšanai un analīzei reālajā laikā</t>
  </si>
  <si>
    <t>Valsts policijas pretterorisma vienības “OMEGA” nodrošinājumam</t>
  </si>
  <si>
    <t>VUGD materiāltehniskās bāzes pilnveidošanai</t>
  </si>
  <si>
    <t xml:space="preserve">Latvijas Republikas valsts robežas iekārtošanai, uzturēšanai un zemes īpašuma tiesību sakārtošanai </t>
  </si>
  <si>
    <t>Valsts robežsardzes videonovērošanas sistēmu un tehnisko līdzekļu atjaunošanai</t>
  </si>
  <si>
    <t>40.02.00</t>
  </si>
  <si>
    <t>Nekustamais īpašums un centralizētais iepirkums</t>
  </si>
  <si>
    <t>Iekšlietu ministrijas padotībā esošo iestāžu nodrošināšanai ar funkciju izpildei nepieciešamajiem šaujamieročiem</t>
  </si>
  <si>
    <t>Latvijas Republikas valsts robežas iekārtošanai, uzturēšanai un zemes īpašuma tiesību sakārtošanai</t>
  </si>
  <si>
    <t>Tulkošanas pakalpojumu nodrošināšanai.</t>
  </si>
  <si>
    <t>Videonovērošanas un tehniskās uzraudzības sistēmu remontdarbu nodrošināšanai.</t>
  </si>
  <si>
    <t>11.01.00</t>
  </si>
  <si>
    <t>Pilsonības un migrācijas lietas</t>
  </si>
  <si>
    <t>Pabalstu izmaksu personām, kurām piešķirts repatrianta statuss, nodrošināšanai.</t>
  </si>
  <si>
    <t>Iekšlietu ministrijas un tās padotībā esošo iestāžu vajadzībām nepieciešamo nekustamo īpašumu pārvaldīšanas un apsaimniekošanas nodrošināšanai.</t>
  </si>
  <si>
    <t>Īpašuma tiesību sakārtošanas un nostiprināšanas zemesgrāmatā nodrošināšanai.</t>
  </si>
  <si>
    <t>Iemaksām Baltijas jūras valstu padomes Darba grupas cīņai pret cilvēku tirdzniecību (CBSS TF-THB) budžetā.</t>
  </si>
  <si>
    <t>33.07.00</t>
  </si>
  <si>
    <t>"Valsts galvoto aizdevumu atmaksa"</t>
  </si>
  <si>
    <t>Valsts galvoto aizdevumu atmaksa 2019.gadā</t>
  </si>
  <si>
    <t>39.04.00</t>
  </si>
  <si>
    <t>"Neatliekamā medicīniskā palīdzība"</t>
  </si>
  <si>
    <t>ERAF 2007.-2013.gada plānošanas perioda Neatliekamās medicīniskās palīdzības dienesta īstenotā projekta Nr.3DP/3.1.5.2.0/09/IPIA/VSMTVA/001 „Vienotas neatliekamās medicīniskās palīdzības un katastrofu medicīnas vadības informācijas sistēmas un dispečeru centru izveide" ietvaros izveidoto informācijas sistēmu un pārējo veikto kapitālieguldījumu uzturēšana.</t>
  </si>
  <si>
    <t>04.00.00</t>
  </si>
  <si>
    <t>Valsts valodas politika un pārvalde</t>
  </si>
  <si>
    <t>Lai turpinātu pasākumu „Latviešu valodas kā valsts valodas ilgtspējīgas attīstības nodrošināšanas prioritārie pasākumi: latviešu valodas apguves veicināšana pirmskolā, pieaugušajiem mūžizglītības kontekstā, diasporā un ārvalstu augstskolās”.</t>
  </si>
  <si>
    <t>Ārzemēs dzīvojošo Latvijai piederīgo identitātes uzturēšana, atbalsta nodrošinājums diasporai un reemigrācijas veicināšana.</t>
  </si>
  <si>
    <t>16.00.00</t>
  </si>
  <si>
    <t>Eiropas Savienības lietas un starptautiskā sadarbība</t>
  </si>
  <si>
    <t>Lai nodrošinātu regulāru un efektīvu sadarbību ar Ekonomiskās sadarbības un attīstības organizāciju (OECD), Izglītības politikas komitejas un Zinātnes un tehnoloģiju politikas komitejas ietvaros.</t>
  </si>
  <si>
    <t>07.00.00  un 97.01.00</t>
  </si>
  <si>
    <t>"Informācijas tehnoloģiju attīstība un uzturēšana izglītībā, Microsoft līguma un projektu nodrošināšana" un "Ministrijas centrālā aparāta darbības nodrošināšana"</t>
  </si>
  <si>
    <t>Apropriācijas pārdale no programmas 07.00.00 "Informācijas tehnoloģiju attīstība un uzturēšana izglītībā, Microsoft līguma un projektu nodrošināšana" uz apakšprogrammu 97.01.00  "Ministrijas centrālā aparāta darbības nodrošināšana" 2017.gadā un turpmāk ik gadu 100 000 euro apmērā, lai nodrošinātu atlīdzības pārskatīšanu un nodrošinātu piemaksas nemainīgā līmeni salīdzinot ar 2015.gadu atbilstoši Valsts un pašvaldību institūciju amatpersonu un darbinieku atlīdzības likumā noteiktajam.</t>
  </si>
  <si>
    <t>12.00.00</t>
  </si>
  <si>
    <t>Finansējums asistenta pakalpojuma nodrošināšanai personai ar invaliditāti pārvietošanas atbalstam un pašaprūpes veikšanai</t>
  </si>
  <si>
    <t>Asistenta pakalpojuma nodrošināšanai personai ar invaliditāti pārvietošanas atbalstam un pašaprūpes veikšanai, lai nodrošinātu valsts funkciju izpildi nemainīgā līmenī salīdzinot ar 2016.gadu.</t>
  </si>
  <si>
    <t>09.04.00</t>
  </si>
  <si>
    <t>Sporta būves</t>
  </si>
  <si>
    <t>Finansējums Daugavas stadiona centrālā sporta laukuma (futbols un vieglatlētika) rekonstrukcijai.</t>
  </si>
  <si>
    <t>09.09.00</t>
  </si>
  <si>
    <t>Sporta federācijas un sporta pasākumi</t>
  </si>
  <si>
    <t>Lai nodrošināt valsts funkciju sporta nozarē izpildi nemainīgā līmenī, salīdzinot ar 2016.gadu.</t>
  </si>
  <si>
    <t>09.16.00</t>
  </si>
  <si>
    <t>Dotācija nacionālas nozīmes starptautisku sporta pasākumu organizēšanai Latvijā</t>
  </si>
  <si>
    <t>Latvijas Nacionālās sporta padomes saskaņoto 2017. un 2018.gadā plānoto nacionālas nozīmes starptautisko sporta pasākumu organizēšanai.</t>
  </si>
  <si>
    <t>09.17.00</t>
  </si>
  <si>
    <t>Dotācija komandu sporta spēļu izlašu nodrošināšanai</t>
  </si>
  <si>
    <t>09.21.00</t>
  </si>
  <si>
    <t>Augstas klases sasniegumu sports</t>
  </si>
  <si>
    <t>09.25.00</t>
  </si>
  <si>
    <t>Dotācija biedrībai "Latvijas Paralimpiskā komiteja" pielāgotā sporta attīstībai</t>
  </si>
  <si>
    <t>05.20.00.</t>
  </si>
  <si>
    <t>Padomju Sociālistisko Republiku Savienības totalitārā okupācijas režīma izpēte Valsts drošības komitejas zinātniskās izpētes komisijā Latvijas Universitātē</t>
  </si>
  <si>
    <t>Lai nodrošinātu finansējumu speciālajai starpdisciplinārajai komisijai Valsts drošības komitejas dokumentu izpētei līdz 2018.gada 31.maijam.</t>
  </si>
  <si>
    <t>03.04.00.</t>
  </si>
  <si>
    <t xml:space="preserve">Lai nodrošinātu finansējumu atbilstoši Ministru kabineta apstiprinātajam profesiju sarakstam un speciālistu skaitam, kuriem kredītus sāk dzēst no valsts budžeta līdzekļiem atbilstoši 2001.gada 29.maija Ministru kabineta noteikumiem Nr.220 „Kārtība, kādā tiek piešķirts, atmaksāts un dzēsts studiju kredīts un studējošā kredīts no kredītiestādes līdzekļiem ar valsts vārdā sniegtu galvojumu”. </t>
  </si>
  <si>
    <t>03.04.00. un 05.12.00.</t>
  </si>
  <si>
    <t>03.04.00. Studējošo un studiju kreditēšanai/05.12.00 Valsts pētījumu programmas</t>
  </si>
  <si>
    <t>Finansējuma pārdale uz apakšprogrammu 05.12.00. nepieciešama, lai nodrošinātu valsts pētījumu programmu izpildi.</t>
  </si>
  <si>
    <t>Izdevumu palielinājums studijām valsts dibinātajās augstskolās, paredzot ikgadēji finansējuma pieaugumu studijām valsts dibinātās augstskolās ne mazāku par 0,25 procentiem no iekšzemes kopprodukta</t>
  </si>
  <si>
    <t>t.sk.</t>
  </si>
  <si>
    <t>03.01.00.</t>
  </si>
  <si>
    <t>Augstskolas</t>
  </si>
  <si>
    <t>03.11.00.</t>
  </si>
  <si>
    <t>Koledžas</t>
  </si>
  <si>
    <t xml:space="preserve">Citu ministriju budžeti: Zemkopības, Veselības, Kultūras ministrijas budžeti </t>
  </si>
  <si>
    <t>05.02.00.</t>
  </si>
  <si>
    <t>Zinātnes bāzes finansējums</t>
  </si>
  <si>
    <t>Finansējuma palielinājums zinātniskās darbības nodrošināšanai, paredzot ikgadēju finansējuma pieaugumu zinātniskajai darbībai ne mazāku par 0,15 procentiem no iekšzemes kopprodukta.</t>
  </si>
  <si>
    <t>Dalība Eiropas Savienības pētniecības un tehnoloģiju attīstības programmās</t>
  </si>
  <si>
    <t>70.07.00</t>
  </si>
  <si>
    <t>Eiropas Savienības, starptautiskās sadarbības programmu un inovāciju izglītības jomā īstenošanas nodrošināšana</t>
  </si>
  <si>
    <t>Finansējuma palielinājums projektam "Finansējums stipendiju nodrošināšanai ārzemniekiem studijām, pētniecībai un dalībai starptautiskajās vasaras skolās Latvijā"</t>
  </si>
  <si>
    <t>70.08.00</t>
  </si>
  <si>
    <t>Valsts izglītības attīstības aģentūra</t>
  </si>
  <si>
    <t>Finansējuma palielinājums pasākumam "Finansējums stipendiju administrēšanai ārzemniekiem, pētniecībai un dalībai starptautiskajās vasaras skolās Latvijā"</t>
  </si>
  <si>
    <t>19.03.00.</t>
  </si>
  <si>
    <t>Filmu nozare</t>
  </si>
  <si>
    <t>20.00.00.</t>
  </si>
  <si>
    <t>Kultūrizglītība</t>
  </si>
  <si>
    <t>21.00.00.</t>
  </si>
  <si>
    <t>Kultūras mantojums</t>
  </si>
  <si>
    <t>Latvijas Nacionālajai enciklopēdijai</t>
  </si>
  <si>
    <t xml:space="preserve"> Sakrālo būvju kultūras mantojuma saglabāšanai</t>
  </si>
  <si>
    <t>Uzturēšanas izdevumiem, kas rodas no veiktajiem kapitālajiem ieguldījumiem Eiropas Savienības politiku instrumentu un pārējo ārvalstu finanšu palīdzības līdzekļu pabeigtos projektos.</t>
  </si>
  <si>
    <t>Nacionālā muzeju krājuma kopkataloga pilnveidošana. 2.kārta</t>
  </si>
  <si>
    <t>Latvijas audiovizuālo materiālu pieejamības nodrošināšana e-vidē</t>
  </si>
  <si>
    <t>Daudzvalodu korpusa un mašīntulkošanas infrastruktūras izveide e-pakalpojumu pieejamības nodrošināšanai</t>
  </si>
  <si>
    <t>Vienotās valsts arhīvu informācijas sistēmas izstrādes un ieviešanas 2.kārta</t>
  </si>
  <si>
    <t>Kultūras un atmiņas institūciju vienotās informācijas pārvaldības sistēma</t>
  </si>
  <si>
    <t>22.02.00.</t>
  </si>
  <si>
    <t>Kultūras pasākumi, sadarbības līgumi un programmas</t>
  </si>
  <si>
    <t>Latvijas Simtgades pasākumu turpināšanai</t>
  </si>
  <si>
    <t>22.10.00.</t>
  </si>
  <si>
    <t>Nevalstisko organizāciju atbalsts un sabiedrības integrācijas politikas īstenošana</t>
  </si>
  <si>
    <t xml:space="preserve"> Nacionālās identitātes un piederības sajūtas stiprināšanai, pilsoniskās sabiedrības attīstībai un sabiedrības saliedētībai un atbalstam diasporai</t>
  </si>
  <si>
    <t xml:space="preserve"> Informatīvās telpas drošībai kritiski nepieciešamo pasākumu īstenošanai</t>
  </si>
  <si>
    <t>Nevalstisko organizāciju projektu līdzfinansēšana</t>
  </si>
  <si>
    <t>67.06.00.</t>
  </si>
  <si>
    <t>Eiropas Kopienas iniciatīvas projektu un pasākumu īstenošana</t>
  </si>
  <si>
    <t>FM nekustamajā īpašumā Rīgā, Smilšu ielā 1 gaisa dzesēšanas sistēmas uzturēšanai</t>
  </si>
  <si>
    <t>29. Veselības ministrija</t>
  </si>
  <si>
    <t>12. Ekonomikas ministrija</t>
  </si>
  <si>
    <t>13. Finanšu ministrija</t>
  </si>
  <si>
    <t>15. Izglītības un zinātnes ministrija</t>
  </si>
  <si>
    <t>17. Satiksmes ministrija</t>
  </si>
  <si>
    <t>22. Kultūras ministrija</t>
  </si>
  <si>
    <t>Kultūras ministrijas pārraudzībā esošajām augstskolām bāzes finansējuma 100 % apmērā nodrošināšanai</t>
  </si>
  <si>
    <t>Dziesmu un deju svētku tradīciju arhivēšanai un dokumentēšanai, atsevišķu Baltijas un Ziemeļvalstu Dziesmu svētku pasākumiem un Dziesmu svētku muzeja ekspozīcijas papildināšanai ar ekspozīcijām no simtgades Dziesmu un deju svētkiem.</t>
  </si>
  <si>
    <t>Projekta "Kultūras skolas soma" ieviešanai, lai sekmētu bērnu un jauniešu nacionālās identitātes veidošanos, nodrošinot iespēju iepazīt Latvijas vērtības, t.sk. daudzveidīgas mākslas un kultūras izpausmes valsts garantētas izglītības iegūšanas
ietvaros.</t>
  </si>
  <si>
    <t>Izmaiņas starp izdevumu ekonomiskās klasifikācijas kodiem 5 000 euro apmērā, samazinot subsīdiju un dotāciju un palielinot atlīdzības izdevumus, lai Nacionālais kino centrs varētu nodrošināt atvaļinājuma pabalstu izmaksu atbilstoši likumā „Valsts un pašvaldību institūciju amatpersonu un darbinieku atlīdzības likums” noteiktajam</t>
  </si>
  <si>
    <t>Sociālās rehabilitācijas valsts programmas</t>
  </si>
  <si>
    <t>19. Tieslietu ministrija</t>
  </si>
  <si>
    <t>04.01.00</t>
  </si>
  <si>
    <t xml:space="preserve">"Ieslodzījuma vietas" </t>
  </si>
  <si>
    <t>Izdevumu palielinājums, lai saskaņā ar Valsts un pašvaldību institūciju amatpersonu un darbinieku atlīdzības likuma 25.panta ceturto daļu nodrošinātu Ieslodzījuma vietu pārvaldes amatpersonām ar speciālo dienesta pakāpi pēc katriem pieciem gadiem vienreizēja pabalsta (triju mēnešalgu apmērā atbilstoši pēdējam amatam) saņemšanu.</t>
  </si>
  <si>
    <t>04.03.00</t>
  </si>
  <si>
    <t>"Probācijas īstenošana"</t>
  </si>
  <si>
    <t>Izdevumu palielinājums Valsts probācijas dienestam papildu 6 amata vietām, lai nodrošinātu papildsoda ieviešanu, aizstājot policijas kontroli ar probācijas uzraudzību, saskaņā ar Ministru kabineta 2013.gada 27.augusta sēdē (prot.Nr.46 102.§) atbalstīto jauno politikas iniciatīvu "Sociālās uzvedības korekcijas un probācijas programmu  efektīva īstenošana probācijas klientiem" un Grozījumiem Krimināllikumā (Ministru kabineta 2011.gada 26.aprīļa sēdes prot. Nr.27 15.§).</t>
  </si>
  <si>
    <t xml:space="preserve">Izdevumu palielinājums 3 amata vietām 2017.gadā un vēl papildu 2 amata vietām 2018.gadā, lai nodrošinātu papildus izvērtēšanas ziņojuma sagatavošanu un papildsoda - probācijas uzraudzība - piemērošanas termiņa pagarināšanu no trim līdz pieciem gadiem par nodarījumiem, kas vērsti pret nepilngadīgas personas tikumību un dzimumneaizskaramību saskaņā ar Saeimā 2015.gadā 12.novembrī 3.lasījumā pieņemtajiem grozījumiem Kriminālprocesa likumā un Krimināllikumā. </t>
  </si>
  <si>
    <t>03.02.00</t>
  </si>
  <si>
    <t>"Apgabaltiesas un rajona (pilsētas) tiesas"</t>
  </si>
  <si>
    <t>Izdevumu palielinājums drošības sistēmu ieviešanai tiesās.</t>
  </si>
  <si>
    <t>09.03.00</t>
  </si>
  <si>
    <t>"Dotācija Latvijas Politiski represēto apvienībai"</t>
  </si>
  <si>
    <t>Izdevumu palielinājums Latvijas Politiski represēto apvienībai.</t>
  </si>
  <si>
    <t>"Nozaru vadība un politikas plānošana"</t>
  </si>
  <si>
    <t>10% palielinājums iemaksām Starptautiskajā krimināltiesā (International Criminal Court), balstoties uz līdzšinējo tendenci par iemaksu apmēra palielinājumu.</t>
  </si>
  <si>
    <t xml:space="preserve">Seifu iegāde </t>
  </si>
  <si>
    <t>10. Aizsardzības ministrija</t>
  </si>
  <si>
    <t>Kara muzejs</t>
  </si>
  <si>
    <t>Palielināt izdevumus atlīdzībai 1 amata vietai un izdevumiem precēm un pakalpojumiem (maksājums par zemes nomu) 2017. - 2019.gadam Latvijas Kara muzejam.</t>
  </si>
  <si>
    <t>Starptautisko operāciju un Nacionālo bruņoto spēku personālsastāva centralizētais atalgojums</t>
  </si>
  <si>
    <t>Palielināt izdevumus atlīdzībai 2019.gadam 2016.-2018.gada neatliekamā pasākuma "Nacionālo bruņoto spēku kaujas spēju celšana" uzsākto uzdevumu turpināšanai un realizācijai.</t>
  </si>
  <si>
    <t>Nacionālo bruņoto spēku uzturēšana</t>
  </si>
  <si>
    <t>Palielināt izdevumus precēm un pakalpojumiem 2017. - 2019.gadam, lai nodrošinātu nepieciešamos uzturēšanas izdevumus.</t>
  </si>
  <si>
    <t>Ģeodēzija un kartogrāfija</t>
  </si>
  <si>
    <t>Palielināt izdevumus atlīdzībai 2017. - 2019.gadam 2015.gada JPI "NBS esošo spēju attīstībai nepieciešamās kapacitātes nodrošināšana un sociālo garantiju nodrošināšana aizsardzības nozarē strādājošajiem" papildus piešķirto amata vietu uzturēšanai (atvaļinājuma pabalstam, naudas balvām, piemaksām).</t>
  </si>
  <si>
    <t>33.00.00</t>
  </si>
  <si>
    <t>Aizsardzības īpašumu pārvaldīšana</t>
  </si>
  <si>
    <t>Palielināt izdevumus atlīdzībai un izdevumiem precēm un pakalpojumiem (maksājums par zemes nomu) 2017. - 2019.gadam NBS uzbūvētās un atjaunotās infrastruktūras uzturēšanai.</t>
  </si>
  <si>
    <t>Palielināt izdevumus atlīdzībai un izdevumiem precēm un pakalpojumiem (maksājums par zemes nomu) 2017. - 2019.gadam 2014. un 2015.gada JPI ietvaros uzbūvēto objektu uzturēšanai.</t>
  </si>
  <si>
    <t>34.00.00</t>
  </si>
  <si>
    <t>Jaunsardzes centrs</t>
  </si>
  <si>
    <t>Palielināt izdevumus atlīdzībai, izdevumus precēm un pakalpojumiem un izdevumus pamatkapitāla veidošanai 2017. - 2019.gadam 2014. un 2015.gada JPI un 2016.-2018.gada neatliekamā pasākuma "Nacionālo bruņoto spēku kaujas spēju celšana" un "Jaunsardzes kustības attīstība" ietvaros, lai nodrošinātu mācību procesu, inventāra iegādi, automašīnas iegādi un 20 jaunas amata vietas.</t>
  </si>
  <si>
    <t>22.10.00</t>
  </si>
  <si>
    <t>22.12.00</t>
  </si>
  <si>
    <t>04. Korupcijas novēršanas un apkarošanas birojs</t>
  </si>
  <si>
    <t>Korupcijas novēršanas un apkarošanas birojs</t>
  </si>
  <si>
    <t>Profesionālās izglītības kompetences centra "Rīgas Dizaina un mākslas vidusskola" un profesionālās izglītības kompetences centrs "Ventspils Mūzikas vidusskola" pedagogu darba samaksas piemaksu 10% apmērā, izdevumu pedagogu tālākizglītībai un profesionālajai pilnveides nodrošināšanai</t>
  </si>
  <si>
    <t>Lai nodrošinātu valsts funkciju sporta nozarē izpildi nemainīgā līmenī, salīdzinot ar 2016.gadu.</t>
  </si>
  <si>
    <t>5.pielikums</t>
  </si>
  <si>
    <t>Informatīvajam ziņojumam 
„Par valsts pamatbudžeta un valsts speciālā budžeta bāzi 2017., 2018. un 2019.gadam un bāzes izdevumos neiekļauto ministriju un citu centrālo valsts iestāžu iesniegto pasākumu sarakstu”</t>
  </si>
  <si>
    <t>Finanšu ministre</t>
  </si>
  <si>
    <t>Heinrihsone</t>
  </si>
  <si>
    <t>67083813; Elina.Heinrihsone@fm.gov.lv</t>
  </si>
  <si>
    <t>D. Reizniece - Ozola</t>
  </si>
  <si>
    <t xml:space="preserve">Valsts budžeta bāzē 2017., 2018. un 2019.gadam neiekļautie ministriju un citu centrālo valsts iestāžu papildu pieprasījumi </t>
  </si>
  <si>
    <t>Valsts robežsardzes īpašumā esošo gaisa kuģu uzturēšanai</t>
  </si>
  <si>
    <t xml:space="preserve">Jauni izglītojoša un izklaidējoša  satura multimediju formāti.(izmaksas 10 500 euro/h. Satura apjoms 2017. gadā -12 stundas  un 2018. gadā - 60 stundas un 2019. gadā - 72 stundas . Raidījumu ražošanas uzsākšana no 2017. gada 2. puses).
</t>
  </si>
  <si>
    <t xml:space="preserve">Filma ģimenes auditorijai (Bērnu un ģimenes auditorijai paredzēta TV mākslas filma ar vērtību orientējošu un kultūrvēsturisku saturu. Lai 2018. gadā šos raidījumus varētu iekļaut LTV programmā, darbs pie projektiem jāuzsāk 2017. gadā.)
</t>
  </si>
  <si>
    <t xml:space="preserve"> Korepondentpunktu darbības nodrošināšana Maskavā, Tallinā un Viļņā.</t>
  </si>
  <si>
    <t>Energoapgādes drošības paaugstināšana. Projekta izstrāde elektrības infrastruktūras pārbūvei.</t>
  </si>
  <si>
    <t>Finansējums sabiedriskā pasūtījuma piešķiršanai konkursa kārtībā vietējām un reģionālajām televīzijām tiešraides studijas raidījumiem zemes apraidē astoņās ID zonās lokālai mērķauditorijai Kurzemē, Latgalē, Vidzemē, Zemgalē, attīstot reģionālo identitāti un reģionālo saturu, vienlaikus uzlabojot satura veidošanas kvalitātes uzraudzību.</t>
  </si>
  <si>
    <t>Jauna sabiedrisko mediju pārvaldības modeļa izveide un darbības nodrošināšana, saskaņā ar "Latvijas mediju pmatnostādņu 2016.-2020.gada īstenošanas plānu"</t>
  </si>
  <si>
    <t>Papildus finansējums nepieciešams, lai atbalstītu Eiropas Savienības 7.Ietvara programmas un HORIZON 2020 finansējumu ieguvušo projektu īstenošanu</t>
  </si>
  <si>
    <t>Palielināt izdevumus precēm un pakalpojumiem un izdevumus pamatkapitāla veidošanai 2019.gadam 2015.gada JPI "Speciālo uzdevumu vienības spēju attīstība" un 2016.gada neatliekamā pasākuma "Nacionālo bruņoto spēku kaujas spēju celšana" ietvaros uzsākto projektu pabeigšanai.</t>
  </si>
  <si>
    <t>Nozaru vadība un politiku plānošana</t>
  </si>
  <si>
    <t>Speciālizēto atašeju darbības nodrošināšana Ķīnā un Kazahstānā, kuram finansējums 2016.gadam tika piešķirts ar MK 2016.gada 9.februāra rīkojumu Nr.124 "Par apropriācijas pārdali".</t>
  </si>
  <si>
    <t xml:space="preserve"> Studējošo un studiju kreditēšana</t>
  </si>
  <si>
    <t>24.02.2016.  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</si>
</sst>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color theme="1"/>
      <name val="Arial"/>
      <family val="2"/>
      <charset val="186"/>
    </font>
    <font>
      <sz val="11"/>
      <color indexed="8"/>
      <name val="Calibri"/>
      <family val="2"/>
      <charset val="186"/>
    </font>
    <font>
      <sz val="10"/>
      <color indexed="8"/>
      <name val="Arial"/>
      <family val="2"/>
    </font>
    <font>
      <sz val="10"/>
      <name val="Times New Roman"/>
      <family val="1"/>
      <charset val="186"/>
    </font>
    <font>
      <sz val="10"/>
      <name val="Arial"/>
      <family val="2"/>
      <charset val="186"/>
    </font>
    <font>
      <i/>
      <sz val="10"/>
      <color indexed="8"/>
      <name val="Times New Roman"/>
      <family val="1"/>
      <charset val="186"/>
    </font>
    <font>
      <sz val="12"/>
      <name val="Times New Roman"/>
      <family val="1"/>
      <charset val="186"/>
    </font>
    <font>
      <sz val="11"/>
      <name val="Times New Roman"/>
      <family val="1"/>
      <charset val="186"/>
    </font>
    <font>
      <sz val="10"/>
      <color theme="1"/>
      <name val="Arial"/>
      <family val="2"/>
      <charset val="186"/>
    </font>
    <font>
      <sz val="11"/>
      <color theme="1"/>
      <name val="Calibri"/>
      <family val="2"/>
      <charset val="186"/>
      <scheme val="minor"/>
    </font>
    <font>
      <sz val="10"/>
      <color theme="1"/>
      <name val="Times New Roman"/>
      <family val="1"/>
      <charset val="186"/>
    </font>
    <font>
      <b/>
      <sz val="10"/>
      <color theme="1"/>
      <name val="Times New Roman"/>
      <family val="1"/>
      <charset val="186"/>
    </font>
    <font>
      <sz val="14"/>
      <color theme="1"/>
      <name val="Times New Roman"/>
      <family val="1"/>
      <charset val="186"/>
    </font>
    <font>
      <sz val="10"/>
      <color theme="1"/>
      <name val="Times New Roman"/>
      <family val="1"/>
    </font>
    <font>
      <b/>
      <sz val="12"/>
      <color theme="1"/>
      <name val="Times New Roman"/>
      <family val="1"/>
      <charset val="186"/>
    </font>
    <font>
      <sz val="12"/>
      <color theme="1"/>
      <name val="Times New Roman"/>
      <family val="1"/>
      <charset val="186"/>
    </font>
    <font>
      <i/>
      <sz val="10"/>
      <color theme="1"/>
      <name val="Times New Roman"/>
      <family val="1"/>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9" fillId="0" borderId="0"/>
    <xf numFmtId="0" fontId="8" fillId="0" borderId="0"/>
    <xf numFmtId="0" fontId="9" fillId="0" borderId="0"/>
    <xf numFmtId="0" fontId="1" fillId="0" borderId="0"/>
    <xf numFmtId="0" fontId="3" fillId="0" borderId="0" applyNumberFormat="0" applyProtection="0">
      <alignment horizontal="left" vertical="center" wrapText="1" indent="1" shrinkToFit="1"/>
    </xf>
    <xf numFmtId="0" fontId="4" fillId="0" borderId="1" applyNumberFormat="0" applyProtection="0">
      <alignment horizontal="left" vertical="center" indent="1"/>
    </xf>
    <xf numFmtId="4" fontId="2" fillId="0" borderId="1" applyNumberFormat="0" applyProtection="0">
      <alignment horizontal="right" vertical="center"/>
    </xf>
    <xf numFmtId="4" fontId="2" fillId="0" borderId="1" applyNumberFormat="0" applyProtection="0">
      <alignment horizontal="left" wrapText="1" indent="1"/>
    </xf>
  </cellStyleXfs>
  <cellXfs count="125">
    <xf numFmtId="0" fontId="0" fillId="0" borderId="0" xfId="0"/>
    <xf numFmtId="3" fontId="10" fillId="0" borderId="0" xfId="0" applyNumberFormat="1" applyFont="1" applyAlignment="1">
      <alignment vertical="top" wrapText="1"/>
    </xf>
    <xf numFmtId="3" fontId="10" fillId="0" borderId="0" xfId="0" applyNumberFormat="1" applyFont="1" applyAlignment="1">
      <alignment horizontal="left" vertical="top" wrapText="1"/>
    </xf>
    <xf numFmtId="3" fontId="11" fillId="0" borderId="2" xfId="0" applyNumberFormat="1" applyFont="1" applyFill="1" applyBorder="1" applyAlignment="1">
      <alignment horizontal="left" vertical="top" wrapText="1"/>
    </xf>
    <xf numFmtId="3" fontId="10" fillId="0" borderId="2" xfId="0" applyNumberFormat="1" applyFont="1" applyBorder="1" applyAlignment="1">
      <alignment horizontal="left" vertical="top" wrapText="1"/>
    </xf>
    <xf numFmtId="0" fontId="10" fillId="0" borderId="2" xfId="0" applyNumberFormat="1" applyFont="1" applyBorder="1" applyAlignment="1">
      <alignment horizontal="left" vertical="top" wrapText="1"/>
    </xf>
    <xf numFmtId="3" fontId="10" fillId="0" borderId="2" xfId="0" applyNumberFormat="1" applyFont="1" applyBorder="1" applyAlignment="1">
      <alignment vertical="top" wrapText="1"/>
    </xf>
    <xf numFmtId="3" fontId="11" fillId="0" borderId="3" xfId="0" applyNumberFormat="1" applyFont="1" applyBorder="1" applyAlignment="1">
      <alignment horizontal="center" vertical="top" wrapText="1"/>
    </xf>
    <xf numFmtId="3" fontId="10" fillId="0" borderId="2" xfId="0" applyNumberFormat="1" applyFont="1" applyBorder="1" applyAlignment="1">
      <alignment horizontal="right" vertical="top" wrapText="1"/>
    </xf>
    <xf numFmtId="3" fontId="11" fillId="0" borderId="2" xfId="0" applyNumberFormat="1" applyFont="1" applyFill="1" applyBorder="1" applyAlignment="1">
      <alignment horizontal="right" vertical="top" wrapText="1"/>
    </xf>
    <xf numFmtId="3" fontId="10" fillId="0" borderId="0" xfId="0" applyNumberFormat="1" applyFont="1" applyFill="1" applyAlignment="1">
      <alignment vertical="top" wrapText="1"/>
    </xf>
    <xf numFmtId="3" fontId="11" fillId="2" borderId="4" xfId="0" applyNumberFormat="1" applyFont="1" applyFill="1" applyBorder="1" applyAlignment="1">
      <alignment horizontal="right" vertical="top" wrapText="1"/>
    </xf>
    <xf numFmtId="3" fontId="10" fillId="0" borderId="4" xfId="0" applyNumberFormat="1" applyFont="1" applyFill="1" applyBorder="1" applyAlignment="1">
      <alignment vertical="top" wrapText="1"/>
    </xf>
    <xf numFmtId="3" fontId="11" fillId="2" borderId="4" xfId="0" applyNumberFormat="1" applyFont="1" applyFill="1" applyBorder="1" applyAlignment="1">
      <alignment vertical="top" wrapText="1"/>
    </xf>
    <xf numFmtId="3" fontId="11" fillId="2" borderId="4" xfId="0" applyNumberFormat="1" applyFont="1" applyFill="1" applyBorder="1" applyAlignment="1">
      <alignment horizontal="left" vertical="top" wrapText="1"/>
    </xf>
    <xf numFmtId="3" fontId="10" fillId="2" borderId="4" xfId="0" applyNumberFormat="1" applyFont="1" applyFill="1" applyBorder="1" applyAlignment="1">
      <alignment horizontal="left" vertical="top" wrapText="1"/>
    </xf>
    <xf numFmtId="0" fontId="10" fillId="2" borderId="4" xfId="0" applyNumberFormat="1" applyFont="1" applyFill="1" applyBorder="1" applyAlignment="1">
      <alignment horizontal="left" vertical="top" wrapText="1"/>
    </xf>
    <xf numFmtId="3" fontId="10" fillId="0" borderId="4" xfId="0" applyNumberFormat="1" applyFont="1" applyFill="1" applyBorder="1" applyAlignment="1">
      <alignment horizontal="right" vertical="top" wrapText="1"/>
    </xf>
    <xf numFmtId="3" fontId="10" fillId="3" borderId="4" xfId="0" applyNumberFormat="1" applyFont="1" applyFill="1" applyBorder="1" applyAlignment="1">
      <alignment vertical="top" wrapText="1"/>
    </xf>
    <xf numFmtId="3" fontId="10" fillId="3" borderId="4" xfId="0" applyNumberFormat="1" applyFont="1" applyFill="1" applyBorder="1" applyAlignment="1">
      <alignment horizontal="right" vertical="top" wrapText="1"/>
    </xf>
    <xf numFmtId="3" fontId="10" fillId="0" borderId="0" xfId="0" applyNumberFormat="1" applyFont="1" applyAlignment="1">
      <alignment horizontal="right" vertical="top" wrapText="1"/>
    </xf>
    <xf numFmtId="3" fontId="10" fillId="0" borderId="4" xfId="0" applyNumberFormat="1" applyFont="1" applyFill="1" applyBorder="1" applyAlignment="1">
      <alignment horizontal="left" vertical="top" wrapText="1"/>
    </xf>
    <xf numFmtId="3" fontId="10" fillId="0" borderId="2" xfId="0" applyNumberFormat="1" applyFont="1" applyFill="1" applyBorder="1" applyAlignment="1">
      <alignment horizontal="left" vertical="top" wrapText="1"/>
    </xf>
    <xf numFmtId="3" fontId="11" fillId="0" borderId="4" xfId="0" applyNumberFormat="1" applyFont="1" applyFill="1" applyBorder="1" applyAlignment="1">
      <alignment horizontal="right" vertical="top" wrapText="1"/>
    </xf>
    <xf numFmtId="0" fontId="10" fillId="0" borderId="4" xfId="0" applyNumberFormat="1" applyFont="1" applyBorder="1" applyAlignment="1">
      <alignment horizontal="left" vertical="top" wrapText="1"/>
    </xf>
    <xf numFmtId="3" fontId="10" fillId="0" borderId="4" xfId="0" applyNumberFormat="1" applyFont="1" applyBorder="1" applyAlignment="1">
      <alignment horizontal="left" vertical="top" wrapText="1"/>
    </xf>
    <xf numFmtId="3" fontId="10" fillId="0" borderId="4" xfId="0" applyNumberFormat="1" applyFont="1" applyBorder="1" applyAlignment="1">
      <alignment horizontal="right" vertical="top" wrapText="1"/>
    </xf>
    <xf numFmtId="3" fontId="10" fillId="0" borderId="4" xfId="0" applyNumberFormat="1" applyFont="1" applyBorder="1" applyAlignment="1">
      <alignment vertical="top" wrapText="1"/>
    </xf>
    <xf numFmtId="3" fontId="10" fillId="0" borderId="0" xfId="0" applyNumberFormat="1" applyFont="1" applyFill="1" applyAlignment="1">
      <alignment vertical="center" wrapText="1"/>
    </xf>
    <xf numFmtId="3" fontId="11" fillId="4" borderId="4" xfId="0" applyNumberFormat="1" applyFont="1" applyFill="1" applyBorder="1" applyAlignment="1">
      <alignment horizontal="left" vertical="center" wrapText="1"/>
    </xf>
    <xf numFmtId="3" fontId="10" fillId="4" borderId="4" xfId="0" applyNumberFormat="1" applyFont="1" applyFill="1" applyBorder="1" applyAlignment="1">
      <alignment horizontal="left" vertical="center" wrapText="1"/>
    </xf>
    <xf numFmtId="3" fontId="11" fillId="4" borderId="4" xfId="0" applyNumberFormat="1" applyFont="1" applyFill="1" applyBorder="1" applyAlignment="1">
      <alignment horizontal="right" vertical="center" wrapText="1"/>
    </xf>
    <xf numFmtId="3" fontId="11" fillId="4" borderId="4" xfId="0" applyNumberFormat="1" applyFont="1" applyFill="1" applyBorder="1" applyAlignment="1">
      <alignment vertical="center" wrapText="1"/>
    </xf>
    <xf numFmtId="0" fontId="11" fillId="4" borderId="4" xfId="0" applyNumberFormat="1" applyFont="1" applyFill="1" applyBorder="1" applyAlignment="1">
      <alignment horizontal="center" vertical="center" wrapText="1"/>
    </xf>
    <xf numFmtId="3" fontId="12" fillId="0" borderId="0" xfId="0" applyNumberFormat="1" applyFont="1" applyAlignment="1">
      <alignment vertical="top" wrapText="1"/>
    </xf>
    <xf numFmtId="3" fontId="13" fillId="0" borderId="0" xfId="0" applyNumberFormat="1" applyFont="1" applyAlignment="1">
      <alignment vertical="top" wrapText="1"/>
    </xf>
    <xf numFmtId="3" fontId="11" fillId="0" borderId="4" xfId="0" applyNumberFormat="1" applyFont="1" applyFill="1" applyBorder="1" applyAlignment="1">
      <alignment horizontal="left" vertical="top" wrapText="1"/>
    </xf>
    <xf numFmtId="3" fontId="3" fillId="0" borderId="4" xfId="0" applyNumberFormat="1" applyFont="1" applyFill="1" applyBorder="1" applyAlignment="1">
      <alignment horizontal="right" vertical="top" wrapText="1"/>
    </xf>
    <xf numFmtId="0" fontId="10" fillId="0" borderId="5" xfId="0" applyFont="1" applyBorder="1" applyAlignment="1">
      <alignment horizontal="left" vertical="top" wrapText="1"/>
    </xf>
    <xf numFmtId="0" fontId="10" fillId="0" borderId="4" xfId="0" applyFont="1" applyBorder="1" applyAlignment="1">
      <alignment vertical="top" wrapText="1"/>
    </xf>
    <xf numFmtId="3" fontId="3" fillId="3" borderId="4" xfId="0" applyNumberFormat="1" applyFont="1" applyFill="1" applyBorder="1" applyAlignment="1">
      <alignment horizontal="right" vertical="top" wrapText="1"/>
    </xf>
    <xf numFmtId="3" fontId="10" fillId="0" borderId="0" xfId="0" applyNumberFormat="1" applyFont="1" applyAlignment="1">
      <alignment horizontal="center" vertical="top" wrapText="1"/>
    </xf>
    <xf numFmtId="0" fontId="10" fillId="0" borderId="4" xfId="0" applyNumberFormat="1" applyFont="1" applyFill="1" applyBorder="1" applyAlignment="1">
      <alignment vertical="top" wrapText="1"/>
    </xf>
    <xf numFmtId="0" fontId="10" fillId="0" borderId="4" xfId="0" applyNumberFormat="1" applyFont="1" applyFill="1" applyBorder="1" applyAlignment="1">
      <alignment horizontal="left" vertical="top" wrapText="1"/>
    </xf>
    <xf numFmtId="0" fontId="10" fillId="0" borderId="5" xfId="0" applyNumberFormat="1" applyFont="1" applyFill="1" applyBorder="1" applyAlignment="1">
      <alignment horizontal="left" vertical="top" wrapText="1"/>
    </xf>
    <xf numFmtId="3" fontId="10" fillId="0" borderId="5" xfId="0" applyNumberFormat="1" applyFont="1" applyFill="1" applyBorder="1" applyAlignment="1">
      <alignment horizontal="left" vertical="top" wrapText="1"/>
    </xf>
    <xf numFmtId="3" fontId="14" fillId="4" borderId="4" xfId="0" applyNumberFormat="1" applyFont="1" applyFill="1" applyBorder="1" applyAlignment="1">
      <alignment horizontal="left" vertical="center" wrapText="1"/>
    </xf>
    <xf numFmtId="3" fontId="15" fillId="4" borderId="4" xfId="0" applyNumberFormat="1" applyFont="1" applyFill="1" applyBorder="1" applyAlignment="1">
      <alignment horizontal="left" vertical="center" wrapText="1"/>
    </xf>
    <xf numFmtId="3" fontId="14" fillId="4" borderId="4" xfId="0" applyNumberFormat="1" applyFont="1" applyFill="1" applyBorder="1" applyAlignment="1">
      <alignment horizontal="right" vertical="center" wrapText="1"/>
    </xf>
    <xf numFmtId="3" fontId="15" fillId="0" borderId="0" xfId="0" applyNumberFormat="1" applyFont="1" applyFill="1" applyAlignment="1">
      <alignment vertical="center" wrapText="1"/>
    </xf>
    <xf numFmtId="3" fontId="14" fillId="5" borderId="4" xfId="0" applyNumberFormat="1" applyFont="1" applyFill="1" applyBorder="1" applyAlignment="1">
      <alignment horizontal="left" vertical="center" wrapText="1"/>
    </xf>
    <xf numFmtId="3" fontId="15" fillId="0" borderId="0" xfId="0" applyNumberFormat="1" applyFont="1" applyAlignment="1">
      <alignment vertical="center" wrapText="1"/>
    </xf>
    <xf numFmtId="3" fontId="15" fillId="0" borderId="4" xfId="0" applyNumberFormat="1" applyFont="1" applyFill="1" applyBorder="1" applyAlignment="1">
      <alignment horizontal="center" vertical="center" wrapText="1"/>
    </xf>
    <xf numFmtId="3" fontId="15" fillId="0" borderId="0" xfId="0" applyNumberFormat="1" applyFont="1" applyAlignment="1">
      <alignment vertical="top" wrapText="1"/>
    </xf>
    <xf numFmtId="3" fontId="10" fillId="3" borderId="4" xfId="0" applyNumberFormat="1" applyFont="1" applyFill="1" applyBorder="1" applyAlignment="1">
      <alignment horizontal="left" vertical="top" wrapText="1"/>
    </xf>
    <xf numFmtId="3" fontId="15" fillId="0" borderId="0" xfId="0" applyNumberFormat="1" applyFont="1" applyFill="1" applyAlignment="1">
      <alignment vertical="top" wrapText="1"/>
    </xf>
    <xf numFmtId="3" fontId="11" fillId="6" borderId="4" xfId="0" applyNumberFormat="1" applyFont="1" applyFill="1" applyBorder="1" applyAlignment="1">
      <alignment vertical="top" wrapText="1"/>
    </xf>
    <xf numFmtId="3" fontId="11" fillId="6" borderId="4" xfId="0" applyNumberFormat="1" applyFont="1" applyFill="1" applyBorder="1" applyAlignment="1">
      <alignment horizontal="right" vertical="top" wrapText="1"/>
    </xf>
    <xf numFmtId="0" fontId="11" fillId="0" borderId="3" xfId="0" applyNumberFormat="1" applyFont="1" applyBorder="1" applyAlignment="1">
      <alignment horizontal="center" vertical="top" wrapText="1"/>
    </xf>
    <xf numFmtId="3" fontId="16" fillId="0" borderId="4" xfId="0" applyNumberFormat="1" applyFont="1" applyFill="1" applyBorder="1" applyAlignment="1">
      <alignment horizontal="right" vertical="top" wrapText="1"/>
    </xf>
    <xf numFmtId="3" fontId="11" fillId="3" borderId="4" xfId="0" applyNumberFormat="1" applyFont="1" applyFill="1" applyBorder="1" applyAlignment="1">
      <alignment horizontal="right" vertical="top" wrapText="1"/>
    </xf>
    <xf numFmtId="3" fontId="16" fillId="0" borderId="4" xfId="0" applyNumberFormat="1" applyFont="1" applyFill="1" applyBorder="1" applyAlignment="1">
      <alignment horizontal="left" vertical="top" wrapText="1"/>
    </xf>
    <xf numFmtId="3" fontId="16" fillId="0" borderId="4" xfId="0" applyNumberFormat="1" applyFont="1" applyFill="1" applyBorder="1" applyAlignment="1">
      <alignment vertical="top" wrapText="1"/>
    </xf>
    <xf numFmtId="3" fontId="16" fillId="3" borderId="4" xfId="0" applyNumberFormat="1" applyFont="1" applyFill="1" applyBorder="1" applyAlignment="1">
      <alignment horizontal="right" vertical="top" wrapText="1"/>
    </xf>
    <xf numFmtId="3" fontId="16" fillId="3" borderId="4" xfId="0" applyNumberFormat="1" applyFont="1" applyFill="1" applyBorder="1" applyAlignment="1">
      <alignment horizontal="left" vertical="top" wrapText="1"/>
    </xf>
    <xf numFmtId="3" fontId="10" fillId="3" borderId="0" xfId="0" applyNumberFormat="1" applyFont="1" applyFill="1" applyAlignment="1">
      <alignment vertical="top" wrapText="1"/>
    </xf>
    <xf numFmtId="3" fontId="14" fillId="5" borderId="4" xfId="0" applyNumberFormat="1" applyFont="1" applyFill="1" applyBorder="1" applyAlignment="1">
      <alignment horizontal="right" vertical="center" wrapText="1"/>
    </xf>
    <xf numFmtId="3" fontId="15" fillId="0" borderId="4" xfId="0" applyNumberFormat="1" applyFont="1" applyFill="1" applyBorder="1" applyAlignment="1">
      <alignment horizontal="right" vertical="top" wrapText="1"/>
    </xf>
    <xf numFmtId="3" fontId="10" fillId="3" borderId="6" xfId="0" applyNumberFormat="1" applyFont="1" applyFill="1" applyBorder="1" applyAlignment="1">
      <alignment horizontal="right" vertical="top" wrapText="1"/>
    </xf>
    <xf numFmtId="3" fontId="15" fillId="5" borderId="4" xfId="0" applyNumberFormat="1" applyFont="1" applyFill="1" applyBorder="1" applyAlignment="1">
      <alignment horizontal="left" vertical="center" wrapText="1"/>
    </xf>
    <xf numFmtId="3" fontId="15" fillId="0" borderId="4" xfId="0" applyNumberFormat="1" applyFont="1" applyFill="1" applyBorder="1" applyAlignment="1">
      <alignment horizontal="left" vertical="top" wrapText="1"/>
    </xf>
    <xf numFmtId="3" fontId="10" fillId="0" borderId="6" xfId="0" applyNumberFormat="1" applyFont="1" applyFill="1" applyBorder="1" applyAlignment="1">
      <alignment vertical="top" wrapText="1"/>
    </xf>
    <xf numFmtId="0" fontId="10" fillId="0" borderId="7" xfId="0" applyNumberFormat="1" applyFont="1" applyBorder="1" applyAlignment="1">
      <alignment horizontal="left" vertical="top" wrapText="1"/>
    </xf>
    <xf numFmtId="0" fontId="15" fillId="5" borderId="8" xfId="0" applyNumberFormat="1" applyFont="1" applyFill="1" applyBorder="1" applyAlignment="1">
      <alignment horizontal="left" vertical="center" wrapText="1"/>
    </xf>
    <xf numFmtId="0" fontId="15" fillId="0" borderId="8" xfId="0" applyNumberFormat="1" applyFont="1" applyFill="1" applyBorder="1" applyAlignment="1">
      <alignment horizontal="left" vertical="top" wrapText="1"/>
    </xf>
    <xf numFmtId="0" fontId="11" fillId="4" borderId="8" xfId="0" applyNumberFormat="1" applyFont="1" applyFill="1" applyBorder="1" applyAlignment="1">
      <alignment horizontal="center" vertical="center" wrapText="1"/>
    </xf>
    <xf numFmtId="0" fontId="10" fillId="2" borderId="8" xfId="0" applyNumberFormat="1" applyFont="1" applyFill="1" applyBorder="1" applyAlignment="1">
      <alignment horizontal="left" vertical="top" wrapText="1"/>
    </xf>
    <xf numFmtId="0" fontId="10" fillId="0" borderId="8" xfId="0" applyNumberFormat="1" applyFont="1" applyFill="1" applyBorder="1" applyAlignment="1">
      <alignment vertical="top" wrapText="1"/>
    </xf>
    <xf numFmtId="0" fontId="10" fillId="0" borderId="8" xfId="0" quotePrefix="1" applyNumberFormat="1" applyFont="1" applyFill="1" applyBorder="1" applyAlignment="1">
      <alignment vertical="top" wrapText="1"/>
    </xf>
    <xf numFmtId="14" fontId="10" fillId="0" borderId="8" xfId="0" quotePrefix="1" applyNumberFormat="1" applyFont="1" applyFill="1" applyBorder="1" applyAlignment="1">
      <alignment vertical="top" wrapText="1"/>
    </xf>
    <xf numFmtId="49" fontId="10" fillId="0" borderId="8" xfId="0" applyNumberFormat="1" applyFont="1" applyFill="1" applyBorder="1" applyAlignment="1">
      <alignment vertical="top" wrapText="1"/>
    </xf>
    <xf numFmtId="49" fontId="16" fillId="0" borderId="8" xfId="0" applyNumberFormat="1" applyFont="1" applyFill="1" applyBorder="1" applyAlignment="1">
      <alignment vertical="top" wrapText="1"/>
    </xf>
    <xf numFmtId="49" fontId="16" fillId="3" borderId="8" xfId="0" applyNumberFormat="1" applyFont="1" applyFill="1" applyBorder="1" applyAlignment="1">
      <alignment horizontal="left" vertical="top" wrapText="1"/>
    </xf>
    <xf numFmtId="0" fontId="10" fillId="3" borderId="8" xfId="0" applyNumberFormat="1" applyFont="1" applyFill="1" applyBorder="1" applyAlignment="1">
      <alignment horizontal="left" vertical="top" wrapText="1"/>
    </xf>
    <xf numFmtId="3" fontId="10" fillId="0" borderId="8" xfId="0" applyNumberFormat="1" applyFont="1" applyBorder="1" applyAlignment="1">
      <alignment horizontal="left" vertical="top" wrapText="1"/>
    </xf>
    <xf numFmtId="14" fontId="10" fillId="0" borderId="9" xfId="0" applyNumberFormat="1" applyFont="1" applyFill="1" applyBorder="1" applyAlignment="1">
      <alignment vertical="top" wrapText="1"/>
    </xf>
    <xf numFmtId="3" fontId="10" fillId="0" borderId="6" xfId="0" applyNumberFormat="1" applyFont="1" applyFill="1" applyBorder="1" applyAlignment="1">
      <alignment horizontal="left" vertical="top" wrapText="1"/>
    </xf>
    <xf numFmtId="3" fontId="10" fillId="0" borderId="6" xfId="0" applyNumberFormat="1" applyFont="1" applyFill="1" applyBorder="1" applyAlignment="1">
      <alignment horizontal="right" vertical="top" wrapText="1"/>
    </xf>
    <xf numFmtId="0" fontId="15" fillId="4" borderId="8" xfId="0" applyNumberFormat="1" applyFont="1" applyFill="1" applyBorder="1" applyAlignment="1">
      <alignment horizontal="left" vertical="center" wrapText="1"/>
    </xf>
    <xf numFmtId="0" fontId="10" fillId="0" borderId="8" xfId="0" applyNumberFormat="1" applyFont="1" applyBorder="1" applyAlignment="1">
      <alignment horizontal="left" vertical="top" wrapText="1"/>
    </xf>
    <xf numFmtId="0" fontId="10" fillId="0" borderId="9" xfId="0" applyNumberFormat="1" applyFont="1" applyFill="1" applyBorder="1" applyAlignment="1">
      <alignment vertical="top" wrapText="1"/>
    </xf>
    <xf numFmtId="3" fontId="11" fillId="3" borderId="6" xfId="0" applyNumberFormat="1" applyFont="1" applyFill="1" applyBorder="1" applyAlignment="1">
      <alignment horizontal="right" vertical="top" wrapText="1"/>
    </xf>
    <xf numFmtId="3" fontId="10" fillId="3" borderId="6" xfId="0" applyNumberFormat="1" applyFont="1" applyFill="1" applyBorder="1" applyAlignment="1">
      <alignment horizontal="left" vertical="top" wrapText="1"/>
    </xf>
    <xf numFmtId="0" fontId="11" fillId="0" borderId="8" xfId="0" applyNumberFormat="1" applyFont="1" applyFill="1" applyBorder="1" applyAlignment="1">
      <alignment vertical="top" wrapText="1"/>
    </xf>
    <xf numFmtId="3" fontId="10" fillId="0" borderId="4" xfId="0" applyNumberFormat="1" applyFont="1" applyFill="1" applyBorder="1" applyAlignment="1">
      <alignment horizontal="left" vertical="top" wrapText="1"/>
    </xf>
    <xf numFmtId="3" fontId="11" fillId="0" borderId="0" xfId="0" applyNumberFormat="1" applyFont="1" applyAlignment="1">
      <alignment horizontal="right" vertical="top" wrapText="1"/>
    </xf>
    <xf numFmtId="49" fontId="10" fillId="0" borderId="4" xfId="0" applyNumberFormat="1" applyFont="1" applyFill="1" applyBorder="1" applyAlignment="1">
      <alignment vertical="top" wrapText="1"/>
    </xf>
    <xf numFmtId="14" fontId="10" fillId="0" borderId="4" xfId="0" quotePrefix="1" applyNumberFormat="1" applyFont="1" applyFill="1" applyBorder="1" applyAlignment="1">
      <alignment vertical="top" wrapText="1"/>
    </xf>
    <xf numFmtId="0" fontId="10" fillId="3" borderId="6" xfId="0" applyNumberFormat="1" applyFont="1" applyFill="1" applyBorder="1" applyAlignment="1">
      <alignment horizontal="left" vertical="top" wrapText="1"/>
    </xf>
    <xf numFmtId="0" fontId="6" fillId="0" borderId="0" xfId="0" applyFont="1"/>
    <xf numFmtId="0" fontId="7" fillId="0" borderId="0" xfId="0" applyFont="1"/>
    <xf numFmtId="0" fontId="3" fillId="0" borderId="0" xfId="0" applyFont="1"/>
    <xf numFmtId="0" fontId="3" fillId="0" borderId="0" xfId="0" applyFont="1" applyAlignment="1">
      <alignment horizontal="justify" vertical="center"/>
    </xf>
    <xf numFmtId="0" fontId="6" fillId="0" borderId="0" xfId="0" applyFont="1" applyAlignment="1">
      <alignment horizontal="right"/>
    </xf>
    <xf numFmtId="0" fontId="10" fillId="0" borderId="10" xfId="0" applyNumberFormat="1" applyFont="1" applyBorder="1" applyAlignment="1">
      <alignment horizontal="left" vertical="top" wrapText="1"/>
    </xf>
    <xf numFmtId="3" fontId="15" fillId="0" borderId="11" xfId="0" applyNumberFormat="1" applyFont="1" applyFill="1" applyBorder="1" applyAlignment="1">
      <alignment horizontal="center" vertical="center" wrapText="1"/>
    </xf>
    <xf numFmtId="3" fontId="10" fillId="0" borderId="11" xfId="0" applyNumberFormat="1" applyFont="1" applyBorder="1" applyAlignment="1">
      <alignment horizontal="left" vertical="top" wrapText="1"/>
    </xf>
    <xf numFmtId="3" fontId="10" fillId="0" borderId="11" xfId="0" applyNumberFormat="1" applyFont="1" applyBorder="1" applyAlignment="1">
      <alignment horizontal="right" vertical="top" wrapText="1"/>
    </xf>
    <xf numFmtId="0" fontId="15" fillId="7" borderId="4" xfId="0" applyNumberFormat="1" applyFont="1" applyFill="1" applyBorder="1" applyAlignment="1">
      <alignment horizontal="left" vertical="center" wrapText="1"/>
    </xf>
    <xf numFmtId="3" fontId="14" fillId="7" borderId="4" xfId="0" applyNumberFormat="1" applyFont="1" applyFill="1" applyBorder="1" applyAlignment="1">
      <alignment horizontal="left" vertical="center" wrapText="1"/>
    </xf>
    <xf numFmtId="3" fontId="15" fillId="7" borderId="4" xfId="0" applyNumberFormat="1" applyFont="1" applyFill="1" applyBorder="1" applyAlignment="1">
      <alignment horizontal="left" vertical="center" wrapText="1"/>
    </xf>
    <xf numFmtId="3" fontId="14" fillId="7" borderId="4" xfId="0" applyNumberFormat="1" applyFont="1" applyFill="1" applyBorder="1" applyAlignment="1">
      <alignment horizontal="right" vertical="center" wrapText="1"/>
    </xf>
    <xf numFmtId="3" fontId="10" fillId="0" borderId="4" xfId="0" applyNumberFormat="1" applyFont="1" applyFill="1" applyBorder="1" applyAlignment="1">
      <alignment horizontal="left" vertical="top" wrapText="1"/>
    </xf>
    <xf numFmtId="3" fontId="10" fillId="0" borderId="4" xfId="0" applyNumberFormat="1" applyFont="1" applyFill="1" applyBorder="1" applyAlignment="1">
      <alignment horizontal="left" vertical="top" wrapText="1"/>
    </xf>
    <xf numFmtId="3" fontId="10" fillId="0" borderId="0" xfId="0" applyNumberFormat="1" applyFont="1" applyAlignment="1">
      <alignment horizontal="right" vertical="top" wrapText="1"/>
    </xf>
    <xf numFmtId="3" fontId="11" fillId="0" borderId="0" xfId="0" applyNumberFormat="1" applyFont="1" applyAlignment="1">
      <alignment horizontal="right" vertical="top" wrapText="1"/>
    </xf>
    <xf numFmtId="3" fontId="14" fillId="0" borderId="0" xfId="0" applyNumberFormat="1" applyFont="1" applyAlignment="1">
      <alignment horizontal="center" vertical="top" wrapText="1"/>
    </xf>
    <xf numFmtId="0" fontId="10" fillId="0" borderId="12" xfId="0" applyNumberFormat="1" applyFont="1" applyBorder="1" applyAlignment="1">
      <alignment horizontal="center" vertical="top" wrapText="1"/>
    </xf>
    <xf numFmtId="0" fontId="10" fillId="0" borderId="3" xfId="0" applyNumberFormat="1" applyFont="1" applyBorder="1" applyAlignment="1">
      <alignment horizontal="center" vertical="top" wrapText="1"/>
    </xf>
    <xf numFmtId="3" fontId="10" fillId="0" borderId="12" xfId="0" applyNumberFormat="1" applyFont="1" applyBorder="1" applyAlignment="1">
      <alignment horizontal="center" vertical="top" wrapText="1"/>
    </xf>
    <xf numFmtId="3" fontId="10" fillId="0" borderId="3" xfId="0" applyNumberFormat="1" applyFont="1" applyBorder="1" applyAlignment="1">
      <alignment horizontal="center" vertical="top" wrapText="1"/>
    </xf>
    <xf numFmtId="3" fontId="10" fillId="0" borderId="13" xfId="0" applyNumberFormat="1" applyFont="1" applyBorder="1" applyAlignment="1">
      <alignment horizontal="center" vertical="top" wrapText="1"/>
    </xf>
    <xf numFmtId="3" fontId="10" fillId="0" borderId="14" xfId="0" applyNumberFormat="1" applyFont="1" applyBorder="1" applyAlignment="1">
      <alignment horizontal="center" vertical="top" wrapText="1"/>
    </xf>
    <xf numFmtId="3" fontId="10" fillId="0" borderId="15" xfId="0" applyNumberFormat="1" applyFont="1" applyBorder="1" applyAlignment="1">
      <alignment horizontal="center" vertical="top" wrapText="1"/>
    </xf>
    <xf numFmtId="3" fontId="11" fillId="0" borderId="0" xfId="0" applyNumberFormat="1" applyFont="1" applyAlignment="1">
      <alignment horizontal="center" vertical="top" wrapText="1"/>
    </xf>
  </cellXfs>
  <cellStyles count="9">
    <cellStyle name="Normal" xfId="0" builtinId="0"/>
    <cellStyle name="Normal 2" xfId="1"/>
    <cellStyle name="Normal 2 2" xfId="2"/>
    <cellStyle name="Normal 9" xfId="3"/>
    <cellStyle name="Parastais_Budžets 2010" xfId="4"/>
    <cellStyle name="SAPBEXHLevel2" xfId="5"/>
    <cellStyle name="SAPBEXHLevel3" xfId="6"/>
    <cellStyle name="SAPBEXstdData" xfId="7"/>
    <cellStyle name="SAPBEXstdItem"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167"/>
  <sheetViews>
    <sheetView tabSelected="1" zoomScaleNormal="100" workbookViewId="0">
      <pane ySplit="7" topLeftCell="A8" activePane="bottomLeft" state="frozen"/>
      <selection activeCell="H10" sqref="H10"/>
      <selection pane="bottomLeft"/>
    </sheetView>
  </sheetViews>
  <sheetFormatPr defaultColWidth="9.1796875" defaultRowHeight="13" x14ac:dyDescent="0.25"/>
  <cols>
    <col min="1" max="1" width="10.26953125" style="2" customWidth="1"/>
    <col min="2" max="2" width="39.453125" style="2" customWidth="1"/>
    <col min="3" max="3" width="45.26953125" style="2" customWidth="1"/>
    <col min="4" max="6" width="14.1796875" style="20" customWidth="1"/>
    <col min="7" max="7" width="9.54296875" style="1" bestFit="1" customWidth="1"/>
    <col min="8" max="8" width="13.54296875" style="1" bestFit="1" customWidth="1"/>
    <col min="9" max="9" width="9.54296875" style="1" bestFit="1" customWidth="1"/>
    <col min="10" max="16384" width="9.1796875" style="1"/>
  </cols>
  <sheetData>
    <row r="1" spans="1:6" x14ac:dyDescent="0.25">
      <c r="F1" s="95" t="s">
        <v>359</v>
      </c>
    </row>
    <row r="2" spans="1:6" ht="66.75" customHeight="1" x14ac:dyDescent="0.25">
      <c r="D2" s="114" t="s">
        <v>360</v>
      </c>
      <c r="E2" s="115"/>
      <c r="F2" s="115"/>
    </row>
    <row r="4" spans="1:6" ht="15" x14ac:dyDescent="0.25">
      <c r="A4" s="116" t="s">
        <v>365</v>
      </c>
      <c r="B4" s="116"/>
      <c r="C4" s="116"/>
      <c r="D4" s="116"/>
      <c r="E4" s="116"/>
      <c r="F4" s="116"/>
    </row>
    <row r="5" spans="1:6" x14ac:dyDescent="0.25">
      <c r="F5" s="41"/>
    </row>
    <row r="6" spans="1:6" x14ac:dyDescent="0.25">
      <c r="A6" s="117" t="s">
        <v>0</v>
      </c>
      <c r="B6" s="119" t="s">
        <v>11</v>
      </c>
      <c r="C6" s="119" t="s">
        <v>2</v>
      </c>
      <c r="D6" s="121" t="s">
        <v>10</v>
      </c>
      <c r="E6" s="122"/>
      <c r="F6" s="123"/>
    </row>
    <row r="7" spans="1:6" x14ac:dyDescent="0.25">
      <c r="A7" s="118"/>
      <c r="B7" s="120"/>
      <c r="C7" s="120"/>
      <c r="D7" s="58">
        <v>2017</v>
      </c>
      <c r="E7" s="58">
        <v>2018</v>
      </c>
      <c r="F7" s="58">
        <v>2019</v>
      </c>
    </row>
    <row r="8" spans="1:6" x14ac:dyDescent="0.25">
      <c r="A8" s="72"/>
      <c r="B8" s="3"/>
      <c r="C8" s="4"/>
      <c r="D8" s="8"/>
      <c r="E8" s="8"/>
      <c r="F8" s="8"/>
    </row>
    <row r="9" spans="1:6" s="51" customFormat="1" ht="30" x14ac:dyDescent="0.25">
      <c r="A9" s="73"/>
      <c r="B9" s="50" t="s">
        <v>5</v>
      </c>
      <c r="C9" s="69"/>
      <c r="D9" s="66">
        <f>D11+D165+Pamatf_PB_neatk!D6</f>
        <v>341951904</v>
      </c>
      <c r="E9" s="66">
        <f>E11+E165+Pamatf_PB_neatk!E6</f>
        <v>327879051</v>
      </c>
      <c r="F9" s="66">
        <f>F11+F165+Pamatf_PB_neatk!F6</f>
        <v>439369736</v>
      </c>
    </row>
    <row r="10" spans="1:6" s="53" customFormat="1" ht="15.5" x14ac:dyDescent="0.25">
      <c r="A10" s="74"/>
      <c r="B10" s="52" t="s">
        <v>3</v>
      </c>
      <c r="C10" s="70"/>
      <c r="D10" s="67"/>
      <c r="E10" s="67"/>
      <c r="F10" s="67"/>
    </row>
    <row r="11" spans="1:6" s="28" customFormat="1" ht="15.5" x14ac:dyDescent="0.25">
      <c r="A11" s="75"/>
      <c r="B11" s="46" t="s">
        <v>70</v>
      </c>
      <c r="C11" s="47"/>
      <c r="D11" s="48">
        <f>D12+D14+D23+D28+D30+D32+D61+D83+D110+D116+D131+D138+D142+D161</f>
        <v>327052478</v>
      </c>
      <c r="E11" s="48">
        <f>E12+E14+E23+E28+E30+E32+E61+E83+E110+E116+E131+E138+E142+E161</f>
        <v>313722303</v>
      </c>
      <c r="F11" s="48">
        <f>F12+F14+F23+F28+F30+F32+F61+F83+F110+F116+F131+F138+F142+F161</f>
        <v>425198734</v>
      </c>
    </row>
    <row r="12" spans="1:6" s="10" customFormat="1" x14ac:dyDescent="0.25">
      <c r="A12" s="76"/>
      <c r="B12" s="14" t="s">
        <v>355</v>
      </c>
      <c r="C12" s="15"/>
      <c r="D12" s="11">
        <f>SUM(D13)</f>
        <v>54468</v>
      </c>
      <c r="E12" s="11">
        <f>SUM(E13)</f>
        <v>0</v>
      </c>
      <c r="F12" s="11">
        <f>SUM(F13)</f>
        <v>0</v>
      </c>
    </row>
    <row r="13" spans="1:6" s="10" customFormat="1" x14ac:dyDescent="0.25">
      <c r="A13" s="77" t="s">
        <v>12</v>
      </c>
      <c r="B13" s="21" t="s">
        <v>356</v>
      </c>
      <c r="C13" s="12" t="s">
        <v>336</v>
      </c>
      <c r="D13" s="19">
        <v>54468</v>
      </c>
      <c r="E13" s="19">
        <v>0</v>
      </c>
      <c r="F13" s="19">
        <v>0</v>
      </c>
    </row>
    <row r="14" spans="1:6" s="10" customFormat="1" x14ac:dyDescent="0.25">
      <c r="A14" s="76"/>
      <c r="B14" s="14" t="s">
        <v>337</v>
      </c>
      <c r="C14" s="15"/>
      <c r="D14" s="11">
        <f>SUM(D15:D22)</f>
        <v>1100891</v>
      </c>
      <c r="E14" s="11">
        <f>SUM(E15:E22)</f>
        <v>939359</v>
      </c>
      <c r="F14" s="11">
        <f>SUM(F15:F22)</f>
        <v>14855767</v>
      </c>
    </row>
    <row r="15" spans="1:6" s="10" customFormat="1" ht="39" x14ac:dyDescent="0.25">
      <c r="A15" s="42" t="s">
        <v>241</v>
      </c>
      <c r="B15" s="94" t="s">
        <v>338</v>
      </c>
      <c r="C15" s="12" t="s">
        <v>339</v>
      </c>
      <c r="D15" s="19">
        <v>20341</v>
      </c>
      <c r="E15" s="19">
        <v>20341</v>
      </c>
      <c r="F15" s="19">
        <v>20341</v>
      </c>
    </row>
    <row r="16" spans="1:6" s="10" customFormat="1" ht="52" x14ac:dyDescent="0.25">
      <c r="A16" s="97" t="s">
        <v>353</v>
      </c>
      <c r="B16" s="94" t="s">
        <v>340</v>
      </c>
      <c r="C16" s="12" t="s">
        <v>341</v>
      </c>
      <c r="D16" s="19"/>
      <c r="E16" s="19"/>
      <c r="F16" s="19">
        <v>6016688</v>
      </c>
    </row>
    <row r="17" spans="1:6" s="10" customFormat="1" ht="65" x14ac:dyDescent="0.25">
      <c r="A17" s="97" t="s">
        <v>354</v>
      </c>
      <c r="B17" s="94" t="s">
        <v>342</v>
      </c>
      <c r="C17" s="12" t="s">
        <v>374</v>
      </c>
      <c r="D17" s="19"/>
      <c r="E17" s="19"/>
      <c r="F17" s="19">
        <v>5363753</v>
      </c>
    </row>
    <row r="18" spans="1:6" s="10" customFormat="1" ht="39" x14ac:dyDescent="0.25">
      <c r="A18" s="97" t="s">
        <v>354</v>
      </c>
      <c r="B18" s="94" t="s">
        <v>342</v>
      </c>
      <c r="C18" s="12" t="s">
        <v>343</v>
      </c>
      <c r="D18" s="19">
        <v>279611</v>
      </c>
      <c r="E18" s="19">
        <v>279611</v>
      </c>
      <c r="F18" s="19">
        <v>279611</v>
      </c>
    </row>
    <row r="19" spans="1:6" s="10" customFormat="1" ht="78" x14ac:dyDescent="0.25">
      <c r="A19" s="42" t="s">
        <v>60</v>
      </c>
      <c r="B19" s="94" t="s">
        <v>344</v>
      </c>
      <c r="C19" s="12" t="s">
        <v>345</v>
      </c>
      <c r="D19" s="19">
        <v>81209</v>
      </c>
      <c r="E19" s="19">
        <v>81209</v>
      </c>
      <c r="F19" s="19">
        <v>81209</v>
      </c>
    </row>
    <row r="20" spans="1:6" s="10" customFormat="1" ht="52" x14ac:dyDescent="0.25">
      <c r="A20" s="42" t="s">
        <v>346</v>
      </c>
      <c r="B20" s="94" t="s">
        <v>347</v>
      </c>
      <c r="C20" s="12" t="s">
        <v>348</v>
      </c>
      <c r="D20" s="17">
        <v>95491</v>
      </c>
      <c r="E20" s="17">
        <v>95491</v>
      </c>
      <c r="F20" s="17">
        <v>95491</v>
      </c>
    </row>
    <row r="21" spans="1:6" s="10" customFormat="1" ht="52" x14ac:dyDescent="0.25">
      <c r="A21" s="42" t="s">
        <v>346</v>
      </c>
      <c r="B21" s="94" t="s">
        <v>347</v>
      </c>
      <c r="C21" s="12" t="s">
        <v>349</v>
      </c>
      <c r="D21" s="17">
        <v>82904</v>
      </c>
      <c r="E21" s="17">
        <v>82904</v>
      </c>
      <c r="F21" s="17">
        <v>82904</v>
      </c>
    </row>
    <row r="22" spans="1:6" s="10" customFormat="1" ht="91" x14ac:dyDescent="0.25">
      <c r="A22" s="42" t="s">
        <v>350</v>
      </c>
      <c r="B22" s="94" t="s">
        <v>351</v>
      </c>
      <c r="C22" s="18" t="s">
        <v>352</v>
      </c>
      <c r="D22" s="17">
        <v>541335</v>
      </c>
      <c r="E22" s="17">
        <v>379803</v>
      </c>
      <c r="F22" s="17">
        <v>2915770</v>
      </c>
    </row>
    <row r="23" spans="1:6" s="10" customFormat="1" x14ac:dyDescent="0.25">
      <c r="A23" s="76"/>
      <c r="B23" s="14" t="s">
        <v>13</v>
      </c>
      <c r="C23" s="15"/>
      <c r="D23" s="11">
        <f>SUM(D24:D27)</f>
        <v>146000</v>
      </c>
      <c r="E23" s="11">
        <f>SUM(E24:E27)</f>
        <v>212945</v>
      </c>
      <c r="F23" s="11">
        <f>SUM(F24:F27)</f>
        <v>371370</v>
      </c>
    </row>
    <row r="24" spans="1:6" s="10" customFormat="1" x14ac:dyDescent="0.25">
      <c r="A24" s="77" t="s">
        <v>14</v>
      </c>
      <c r="B24" s="21" t="s">
        <v>15</v>
      </c>
      <c r="C24" s="54" t="s">
        <v>58</v>
      </c>
      <c r="D24" s="19"/>
      <c r="E24" s="19">
        <v>945</v>
      </c>
      <c r="F24" s="19">
        <v>9370</v>
      </c>
    </row>
    <row r="25" spans="1:6" s="10" customFormat="1" ht="26" x14ac:dyDescent="0.25">
      <c r="A25" s="77" t="s">
        <v>16</v>
      </c>
      <c r="B25" s="21" t="s">
        <v>17</v>
      </c>
      <c r="C25" s="12" t="s">
        <v>18</v>
      </c>
      <c r="D25" s="19">
        <v>6000</v>
      </c>
      <c r="E25" s="19">
        <v>6000</v>
      </c>
      <c r="F25" s="19">
        <v>6000</v>
      </c>
    </row>
    <row r="26" spans="1:6" s="10" customFormat="1" ht="26" x14ac:dyDescent="0.25">
      <c r="A26" s="77" t="s">
        <v>19</v>
      </c>
      <c r="B26" s="21" t="s">
        <v>20</v>
      </c>
      <c r="C26" s="12" t="s">
        <v>21</v>
      </c>
      <c r="D26" s="17">
        <v>140000</v>
      </c>
      <c r="E26" s="17">
        <v>206000</v>
      </c>
      <c r="F26" s="17">
        <v>206000</v>
      </c>
    </row>
    <row r="27" spans="1:6" s="10" customFormat="1" x14ac:dyDescent="0.25">
      <c r="A27" s="77" t="s">
        <v>19</v>
      </c>
      <c r="B27" s="21" t="s">
        <v>20</v>
      </c>
      <c r="C27" s="12" t="s">
        <v>22</v>
      </c>
      <c r="D27" s="17">
        <v>0</v>
      </c>
      <c r="E27" s="17">
        <v>0</v>
      </c>
      <c r="F27" s="17">
        <v>150000</v>
      </c>
    </row>
    <row r="28" spans="1:6" s="10" customFormat="1" x14ac:dyDescent="0.25">
      <c r="A28" s="76"/>
      <c r="B28" s="14" t="s">
        <v>310</v>
      </c>
      <c r="C28" s="15"/>
      <c r="D28" s="11">
        <f>SUM(D29)</f>
        <v>311930</v>
      </c>
      <c r="E28" s="11">
        <f>SUM(E29)</f>
        <v>311930</v>
      </c>
      <c r="F28" s="11">
        <f>SUM(F29)</f>
        <v>311930</v>
      </c>
    </row>
    <row r="29" spans="1:6" ht="26" x14ac:dyDescent="0.25">
      <c r="A29" s="77" t="s">
        <v>23</v>
      </c>
      <c r="B29" s="21" t="s">
        <v>24</v>
      </c>
      <c r="C29" s="54" t="s">
        <v>25</v>
      </c>
      <c r="D29" s="19">
        <v>311930</v>
      </c>
      <c r="E29" s="19">
        <v>311930</v>
      </c>
      <c r="F29" s="19">
        <v>311930</v>
      </c>
    </row>
    <row r="30" spans="1:6" s="10" customFormat="1" x14ac:dyDescent="0.25">
      <c r="A30" s="76"/>
      <c r="B30" s="14" t="s">
        <v>311</v>
      </c>
      <c r="C30" s="15"/>
      <c r="D30" s="11">
        <f>D31</f>
        <v>30000</v>
      </c>
      <c r="E30" s="11">
        <f>E31</f>
        <v>30000</v>
      </c>
      <c r="F30" s="11">
        <f>F31</f>
        <v>30000</v>
      </c>
    </row>
    <row r="31" spans="1:6" ht="26" x14ac:dyDescent="0.25">
      <c r="A31" s="77" t="s">
        <v>19</v>
      </c>
      <c r="B31" s="21" t="s">
        <v>20</v>
      </c>
      <c r="C31" s="54" t="s">
        <v>308</v>
      </c>
      <c r="D31" s="19">
        <v>30000</v>
      </c>
      <c r="E31" s="19">
        <v>30000</v>
      </c>
      <c r="F31" s="19">
        <v>30000</v>
      </c>
    </row>
    <row r="32" spans="1:6" s="10" customFormat="1" x14ac:dyDescent="0.25">
      <c r="A32" s="76"/>
      <c r="B32" s="14" t="s">
        <v>186</v>
      </c>
      <c r="C32" s="15"/>
      <c r="D32" s="11">
        <f>SUM(D33:D60)</f>
        <v>2715696</v>
      </c>
      <c r="E32" s="11">
        <f>SUM(E33:E60)</f>
        <v>2717416</v>
      </c>
      <c r="F32" s="11">
        <f>SUM(F33:F60)</f>
        <v>38541321</v>
      </c>
    </row>
    <row r="33" spans="1:6" s="10" customFormat="1" ht="26" x14ac:dyDescent="0.25">
      <c r="A33" s="78" t="s">
        <v>203</v>
      </c>
      <c r="B33" s="21" t="s">
        <v>204</v>
      </c>
      <c r="C33" s="12" t="s">
        <v>205</v>
      </c>
      <c r="D33" s="17"/>
      <c r="E33" s="17"/>
      <c r="F33" s="17">
        <v>100000</v>
      </c>
    </row>
    <row r="34" spans="1:6" s="10" customFormat="1" ht="26" x14ac:dyDescent="0.25">
      <c r="A34" s="78" t="s">
        <v>203</v>
      </c>
      <c r="B34" s="21" t="s">
        <v>204</v>
      </c>
      <c r="C34" s="12" t="s">
        <v>206</v>
      </c>
      <c r="D34" s="17"/>
      <c r="E34" s="17"/>
      <c r="F34" s="17">
        <v>60000</v>
      </c>
    </row>
    <row r="35" spans="1:6" s="10" customFormat="1" ht="26" x14ac:dyDescent="0.25">
      <c r="A35" s="78" t="s">
        <v>203</v>
      </c>
      <c r="B35" s="21" t="s">
        <v>204</v>
      </c>
      <c r="C35" s="12" t="s">
        <v>207</v>
      </c>
      <c r="D35" s="17"/>
      <c r="E35" s="17"/>
      <c r="F35" s="17">
        <v>30000</v>
      </c>
    </row>
    <row r="36" spans="1:6" s="10" customFormat="1" ht="26" x14ac:dyDescent="0.25">
      <c r="A36" s="78" t="s">
        <v>203</v>
      </c>
      <c r="B36" s="21" t="s">
        <v>204</v>
      </c>
      <c r="C36" s="12" t="s">
        <v>208</v>
      </c>
      <c r="D36" s="17"/>
      <c r="E36" s="17"/>
      <c r="F36" s="17">
        <v>304644</v>
      </c>
    </row>
    <row r="37" spans="1:6" s="10" customFormat="1" ht="26" x14ac:dyDescent="0.25">
      <c r="A37" s="78" t="s">
        <v>187</v>
      </c>
      <c r="B37" s="21" t="s">
        <v>188</v>
      </c>
      <c r="C37" s="12" t="s">
        <v>209</v>
      </c>
      <c r="D37" s="17"/>
      <c r="E37" s="17"/>
      <c r="F37" s="17">
        <v>150000</v>
      </c>
    </row>
    <row r="38" spans="1:6" s="10" customFormat="1" x14ac:dyDescent="0.25">
      <c r="A38" s="78" t="s">
        <v>194</v>
      </c>
      <c r="B38" s="21" t="s">
        <v>195</v>
      </c>
      <c r="C38" s="12" t="s">
        <v>210</v>
      </c>
      <c r="D38" s="17"/>
      <c r="E38" s="17"/>
      <c r="F38" s="17">
        <v>470000</v>
      </c>
    </row>
    <row r="39" spans="1:6" s="10" customFormat="1" ht="26" x14ac:dyDescent="0.25">
      <c r="A39" s="78" t="s">
        <v>198</v>
      </c>
      <c r="B39" s="21" t="s">
        <v>199</v>
      </c>
      <c r="C39" s="12" t="s">
        <v>211</v>
      </c>
      <c r="D39" s="17"/>
      <c r="E39" s="17"/>
      <c r="F39" s="17">
        <v>2807098</v>
      </c>
    </row>
    <row r="40" spans="1:6" s="10" customFormat="1" ht="26" x14ac:dyDescent="0.25">
      <c r="A40" s="78" t="s">
        <v>198</v>
      </c>
      <c r="B40" s="21" t="s">
        <v>199</v>
      </c>
      <c r="C40" s="12" t="s">
        <v>212</v>
      </c>
      <c r="D40" s="17"/>
      <c r="E40" s="17"/>
      <c r="F40" s="17">
        <v>300000</v>
      </c>
    </row>
    <row r="41" spans="1:6" s="10" customFormat="1" ht="26" x14ac:dyDescent="0.25">
      <c r="A41" s="78" t="s">
        <v>213</v>
      </c>
      <c r="B41" s="21" t="s">
        <v>214</v>
      </c>
      <c r="C41" s="12" t="s">
        <v>215</v>
      </c>
      <c r="D41" s="17"/>
      <c r="E41" s="17"/>
      <c r="F41" s="17">
        <v>3013277</v>
      </c>
    </row>
    <row r="42" spans="1:6" s="10" customFormat="1" ht="26" x14ac:dyDescent="0.25">
      <c r="A42" s="78" t="s">
        <v>213</v>
      </c>
      <c r="B42" s="21" t="s">
        <v>214</v>
      </c>
      <c r="C42" s="12" t="s">
        <v>216</v>
      </c>
      <c r="D42" s="17"/>
      <c r="E42" s="17"/>
      <c r="F42" s="17">
        <v>270859</v>
      </c>
    </row>
    <row r="43" spans="1:6" s="10" customFormat="1" ht="26" x14ac:dyDescent="0.25">
      <c r="A43" s="78" t="s">
        <v>213</v>
      </c>
      <c r="B43" s="21" t="s">
        <v>214</v>
      </c>
      <c r="C43" s="12" t="s">
        <v>209</v>
      </c>
      <c r="D43" s="17"/>
      <c r="E43" s="17"/>
      <c r="F43" s="17">
        <v>250000</v>
      </c>
    </row>
    <row r="44" spans="1:6" ht="65" x14ac:dyDescent="0.25">
      <c r="A44" s="78" t="s">
        <v>187</v>
      </c>
      <c r="B44" s="21" t="s">
        <v>188</v>
      </c>
      <c r="C44" s="12" t="s">
        <v>189</v>
      </c>
      <c r="D44" s="17">
        <v>463000</v>
      </c>
      <c r="E44" s="17">
        <v>463000</v>
      </c>
      <c r="F44" s="17">
        <v>463000</v>
      </c>
    </row>
    <row r="45" spans="1:6" ht="26" x14ac:dyDescent="0.25">
      <c r="A45" s="78" t="s">
        <v>187</v>
      </c>
      <c r="B45" s="21" t="s">
        <v>188</v>
      </c>
      <c r="C45" s="12" t="s">
        <v>190</v>
      </c>
      <c r="D45" s="17">
        <v>54524</v>
      </c>
      <c r="E45" s="17">
        <v>54524</v>
      </c>
      <c r="F45" s="17">
        <v>54524</v>
      </c>
    </row>
    <row r="46" spans="1:6" ht="26" x14ac:dyDescent="0.25">
      <c r="A46" s="78" t="s">
        <v>187</v>
      </c>
      <c r="B46" s="21" t="s">
        <v>188</v>
      </c>
      <c r="C46" s="12" t="s">
        <v>191</v>
      </c>
      <c r="D46" s="17">
        <v>21942</v>
      </c>
      <c r="E46" s="17">
        <v>21942</v>
      </c>
      <c r="F46" s="17">
        <v>21942</v>
      </c>
    </row>
    <row r="47" spans="1:6" ht="26" x14ac:dyDescent="0.25">
      <c r="A47" s="78" t="s">
        <v>187</v>
      </c>
      <c r="B47" s="21" t="s">
        <v>188</v>
      </c>
      <c r="C47" s="12" t="s">
        <v>192</v>
      </c>
      <c r="D47" s="17">
        <v>29926</v>
      </c>
      <c r="E47" s="17">
        <v>29926</v>
      </c>
      <c r="F47" s="17">
        <v>29926</v>
      </c>
    </row>
    <row r="48" spans="1:6" ht="26" x14ac:dyDescent="0.25">
      <c r="A48" s="78" t="s">
        <v>187</v>
      </c>
      <c r="B48" s="21" t="s">
        <v>188</v>
      </c>
      <c r="C48" s="12" t="s">
        <v>202</v>
      </c>
      <c r="D48" s="17"/>
      <c r="E48" s="17"/>
      <c r="F48" s="17">
        <v>125037</v>
      </c>
    </row>
    <row r="49" spans="1:6" x14ac:dyDescent="0.25">
      <c r="A49" s="78" t="s">
        <v>187</v>
      </c>
      <c r="B49" s="21" t="s">
        <v>188</v>
      </c>
      <c r="C49" s="113" t="s">
        <v>193</v>
      </c>
      <c r="D49" s="17"/>
      <c r="E49" s="17"/>
      <c r="F49" s="17">
        <v>14186872</v>
      </c>
    </row>
    <row r="50" spans="1:6" x14ac:dyDescent="0.25">
      <c r="A50" s="78" t="s">
        <v>194</v>
      </c>
      <c r="B50" s="21" t="s">
        <v>195</v>
      </c>
      <c r="C50" s="113"/>
      <c r="D50" s="17"/>
      <c r="E50" s="17"/>
      <c r="F50" s="17">
        <v>6216724</v>
      </c>
    </row>
    <row r="51" spans="1:6" x14ac:dyDescent="0.25">
      <c r="A51" s="78" t="s">
        <v>196</v>
      </c>
      <c r="B51" s="21" t="s">
        <v>197</v>
      </c>
      <c r="C51" s="113"/>
      <c r="D51" s="17"/>
      <c r="E51" s="17"/>
      <c r="F51" s="17">
        <v>1474497</v>
      </c>
    </row>
    <row r="52" spans="1:6" x14ac:dyDescent="0.25">
      <c r="A52" s="78" t="s">
        <v>198</v>
      </c>
      <c r="B52" s="21" t="s">
        <v>199</v>
      </c>
      <c r="C52" s="113"/>
      <c r="D52" s="17"/>
      <c r="E52" s="17"/>
      <c r="F52" s="17">
        <v>6128155</v>
      </c>
    </row>
    <row r="53" spans="1:6" x14ac:dyDescent="0.25">
      <c r="A53" s="78" t="s">
        <v>200</v>
      </c>
      <c r="B53" s="21" t="s">
        <v>201</v>
      </c>
      <c r="C53" s="113"/>
      <c r="D53" s="17"/>
      <c r="E53" s="17"/>
      <c r="F53" s="17">
        <v>105584</v>
      </c>
    </row>
    <row r="54" spans="1:6" s="10" customFormat="1" x14ac:dyDescent="0.25">
      <c r="A54" s="78" t="s">
        <v>198</v>
      </c>
      <c r="B54" s="21" t="s">
        <v>199</v>
      </c>
      <c r="C54" s="12" t="s">
        <v>366</v>
      </c>
      <c r="D54" s="17">
        <v>482000</v>
      </c>
      <c r="E54" s="17">
        <v>482000</v>
      </c>
      <c r="F54" s="17">
        <v>482000</v>
      </c>
    </row>
    <row r="55" spans="1:6" s="10" customFormat="1" x14ac:dyDescent="0.25">
      <c r="A55" s="78" t="s">
        <v>198</v>
      </c>
      <c r="B55" s="21" t="s">
        <v>199</v>
      </c>
      <c r="C55" s="12" t="s">
        <v>217</v>
      </c>
      <c r="D55" s="17">
        <v>72900</v>
      </c>
      <c r="E55" s="17">
        <v>72900</v>
      </c>
      <c r="F55" s="17">
        <v>72900</v>
      </c>
    </row>
    <row r="56" spans="1:6" s="10" customFormat="1" ht="26" x14ac:dyDescent="0.25">
      <c r="A56" s="78" t="s">
        <v>198</v>
      </c>
      <c r="B56" s="21" t="s">
        <v>199</v>
      </c>
      <c r="C56" s="12" t="s">
        <v>218</v>
      </c>
      <c r="D56" s="17">
        <v>349698</v>
      </c>
      <c r="E56" s="17">
        <v>349698</v>
      </c>
      <c r="F56" s="17">
        <v>349698</v>
      </c>
    </row>
    <row r="57" spans="1:6" s="10" customFormat="1" ht="26" x14ac:dyDescent="0.25">
      <c r="A57" s="78" t="s">
        <v>219</v>
      </c>
      <c r="B57" s="21" t="s">
        <v>220</v>
      </c>
      <c r="C57" s="12" t="s">
        <v>221</v>
      </c>
      <c r="D57" s="17">
        <v>88756</v>
      </c>
      <c r="E57" s="17">
        <v>88756</v>
      </c>
      <c r="F57" s="17">
        <v>88756</v>
      </c>
    </row>
    <row r="58" spans="1:6" s="10" customFormat="1" ht="39" x14ac:dyDescent="0.25">
      <c r="A58" s="78" t="s">
        <v>213</v>
      </c>
      <c r="B58" s="21" t="s">
        <v>214</v>
      </c>
      <c r="C58" s="12" t="s">
        <v>222</v>
      </c>
      <c r="D58" s="17">
        <v>985193</v>
      </c>
      <c r="E58" s="17">
        <v>985193</v>
      </c>
      <c r="F58" s="17">
        <v>985193</v>
      </c>
    </row>
    <row r="59" spans="1:6" s="10" customFormat="1" ht="26" x14ac:dyDescent="0.25">
      <c r="A59" s="78" t="s">
        <v>213</v>
      </c>
      <c r="B59" s="21" t="s">
        <v>214</v>
      </c>
      <c r="C59" s="12" t="s">
        <v>223</v>
      </c>
      <c r="D59" s="19">
        <v>167122</v>
      </c>
      <c r="E59" s="19">
        <v>168842</v>
      </c>
      <c r="F59" s="19"/>
    </row>
    <row r="60" spans="1:6" s="10" customFormat="1" ht="26" x14ac:dyDescent="0.25">
      <c r="A60" s="78" t="s">
        <v>19</v>
      </c>
      <c r="B60" s="21" t="s">
        <v>20</v>
      </c>
      <c r="C60" s="12" t="s">
        <v>224</v>
      </c>
      <c r="D60" s="19">
        <v>635</v>
      </c>
      <c r="E60" s="19">
        <v>635</v>
      </c>
      <c r="F60" s="19">
        <v>635</v>
      </c>
    </row>
    <row r="61" spans="1:6" s="10" customFormat="1" x14ac:dyDescent="0.25">
      <c r="A61" s="76"/>
      <c r="B61" s="14" t="s">
        <v>312</v>
      </c>
      <c r="C61" s="15"/>
      <c r="D61" s="11">
        <f>SUM(D62:D77)</f>
        <v>107835776</v>
      </c>
      <c r="E61" s="11">
        <f>SUM(E62:E77)</f>
        <v>115063089</v>
      </c>
      <c r="F61" s="11">
        <f>SUM(F62:F77)</f>
        <v>121432170</v>
      </c>
    </row>
    <row r="62" spans="1:6" s="10" customFormat="1" ht="91" x14ac:dyDescent="0.25">
      <c r="A62" s="77" t="s">
        <v>262</v>
      </c>
      <c r="B62" s="21" t="s">
        <v>377</v>
      </c>
      <c r="C62" s="12" t="s">
        <v>263</v>
      </c>
      <c r="D62" s="17">
        <v>0</v>
      </c>
      <c r="E62" s="17">
        <v>15412</v>
      </c>
      <c r="F62" s="17">
        <v>574452</v>
      </c>
    </row>
    <row r="63" spans="1:6" s="10" customFormat="1" ht="39" x14ac:dyDescent="0.25">
      <c r="A63" s="77" t="s">
        <v>264</v>
      </c>
      <c r="B63" s="21" t="s">
        <v>265</v>
      </c>
      <c r="C63" s="12" t="s">
        <v>266</v>
      </c>
      <c r="D63" s="17">
        <v>0</v>
      </c>
      <c r="E63" s="17">
        <v>0</v>
      </c>
      <c r="F63" s="17">
        <v>0</v>
      </c>
    </row>
    <row r="64" spans="1:6" s="10" customFormat="1" ht="65" x14ac:dyDescent="0.25">
      <c r="A64" s="77" t="s">
        <v>231</v>
      </c>
      <c r="B64" s="21" t="s">
        <v>232</v>
      </c>
      <c r="C64" s="12" t="s">
        <v>233</v>
      </c>
      <c r="D64" s="19">
        <v>0</v>
      </c>
      <c r="E64" s="19">
        <v>0</v>
      </c>
      <c r="F64" s="19">
        <v>376303</v>
      </c>
    </row>
    <row r="65" spans="1:6" s="10" customFormat="1" ht="39" x14ac:dyDescent="0.25">
      <c r="A65" s="77" t="s">
        <v>231</v>
      </c>
      <c r="B65" s="21" t="s">
        <v>232</v>
      </c>
      <c r="C65" s="12" t="s">
        <v>234</v>
      </c>
      <c r="D65" s="19">
        <v>61183</v>
      </c>
      <c r="E65" s="19">
        <v>61183</v>
      </c>
      <c r="F65" s="19">
        <v>61183</v>
      </c>
    </row>
    <row r="66" spans="1:6" s="10" customFormat="1" ht="52" x14ac:dyDescent="0.25">
      <c r="A66" s="77" t="s">
        <v>274</v>
      </c>
      <c r="B66" s="21" t="s">
        <v>275</v>
      </c>
      <c r="C66" s="12" t="s">
        <v>276</v>
      </c>
      <c r="D66" s="17">
        <v>39189750</v>
      </c>
      <c r="E66" s="17">
        <v>41625300</v>
      </c>
      <c r="F66" s="17">
        <v>44215050</v>
      </c>
    </row>
    <row r="67" spans="1:6" s="10" customFormat="1" ht="52" x14ac:dyDescent="0.25">
      <c r="A67" s="77" t="s">
        <v>259</v>
      </c>
      <c r="B67" s="21" t="s">
        <v>260</v>
      </c>
      <c r="C67" s="12" t="s">
        <v>261</v>
      </c>
      <c r="D67" s="17">
        <v>0</v>
      </c>
      <c r="E67" s="17">
        <v>250000</v>
      </c>
      <c r="F67" s="17">
        <v>0</v>
      </c>
    </row>
    <row r="68" spans="1:6" s="10" customFormat="1" ht="117" x14ac:dyDescent="0.25">
      <c r="A68" s="77" t="s">
        <v>238</v>
      </c>
      <c r="B68" s="21" t="s">
        <v>239</v>
      </c>
      <c r="C68" s="12" t="s">
        <v>240</v>
      </c>
      <c r="D68" s="17">
        <v>0</v>
      </c>
      <c r="E68" s="17">
        <v>0</v>
      </c>
      <c r="F68" s="17">
        <v>0</v>
      </c>
    </row>
    <row r="69" spans="1:6" s="10" customFormat="1" ht="26" x14ac:dyDescent="0.25">
      <c r="A69" s="77" t="s">
        <v>244</v>
      </c>
      <c r="B69" s="21" t="s">
        <v>245</v>
      </c>
      <c r="C69" s="12" t="s">
        <v>246</v>
      </c>
      <c r="D69" s="17">
        <v>0</v>
      </c>
      <c r="E69" s="17">
        <v>1087101</v>
      </c>
      <c r="F69" s="17">
        <v>0</v>
      </c>
    </row>
    <row r="70" spans="1:6" s="10" customFormat="1" ht="26" x14ac:dyDescent="0.25">
      <c r="A70" s="77" t="s">
        <v>247</v>
      </c>
      <c r="B70" s="21" t="s">
        <v>248</v>
      </c>
      <c r="C70" s="12" t="s">
        <v>249</v>
      </c>
      <c r="D70" s="17">
        <v>673080</v>
      </c>
      <c r="E70" s="17">
        <v>673080</v>
      </c>
      <c r="F70" s="17">
        <v>673080</v>
      </c>
    </row>
    <row r="71" spans="1:6" s="10" customFormat="1" ht="39" x14ac:dyDescent="0.25">
      <c r="A71" s="77" t="s">
        <v>250</v>
      </c>
      <c r="B71" s="21" t="s">
        <v>251</v>
      </c>
      <c r="C71" s="12" t="s">
        <v>252</v>
      </c>
      <c r="D71" s="17">
        <v>960000</v>
      </c>
      <c r="E71" s="17">
        <v>340000</v>
      </c>
      <c r="F71" s="17">
        <v>0</v>
      </c>
    </row>
    <row r="72" spans="1:6" s="10" customFormat="1" ht="26" x14ac:dyDescent="0.25">
      <c r="A72" s="77" t="s">
        <v>253</v>
      </c>
      <c r="B72" s="21" t="s">
        <v>254</v>
      </c>
      <c r="C72" s="12" t="s">
        <v>358</v>
      </c>
      <c r="D72" s="17">
        <v>369334</v>
      </c>
      <c r="E72" s="17">
        <v>369334</v>
      </c>
      <c r="F72" s="17">
        <v>369334</v>
      </c>
    </row>
    <row r="73" spans="1:6" s="10" customFormat="1" ht="26" x14ac:dyDescent="0.25">
      <c r="A73" s="77" t="s">
        <v>255</v>
      </c>
      <c r="B73" s="21" t="s">
        <v>256</v>
      </c>
      <c r="C73" s="12" t="s">
        <v>358</v>
      </c>
      <c r="D73" s="17">
        <v>862100</v>
      </c>
      <c r="E73" s="17">
        <v>862100</v>
      </c>
      <c r="F73" s="17">
        <v>1066940</v>
      </c>
    </row>
    <row r="74" spans="1:6" s="10" customFormat="1" ht="26" x14ac:dyDescent="0.25">
      <c r="A74" s="77" t="s">
        <v>257</v>
      </c>
      <c r="B74" s="21" t="s">
        <v>258</v>
      </c>
      <c r="C74" s="12" t="s">
        <v>358</v>
      </c>
      <c r="D74" s="17">
        <v>115000</v>
      </c>
      <c r="E74" s="17">
        <v>115000</v>
      </c>
      <c r="F74" s="17">
        <v>115000</v>
      </c>
    </row>
    <row r="75" spans="1:6" s="10" customFormat="1" ht="52" x14ac:dyDescent="0.25">
      <c r="A75" s="77" t="s">
        <v>241</v>
      </c>
      <c r="B75" s="21" t="s">
        <v>242</v>
      </c>
      <c r="C75" s="12" t="s">
        <v>243</v>
      </c>
      <c r="D75" s="17">
        <v>117439</v>
      </c>
      <c r="E75" s="17">
        <v>117439</v>
      </c>
      <c r="F75" s="17">
        <v>117439</v>
      </c>
    </row>
    <row r="76" spans="1:6" s="10" customFormat="1" ht="52" x14ac:dyDescent="0.25">
      <c r="A76" s="77" t="s">
        <v>235</v>
      </c>
      <c r="B76" s="21" t="s">
        <v>236</v>
      </c>
      <c r="C76" s="54" t="s">
        <v>237</v>
      </c>
      <c r="D76" s="19">
        <v>171640</v>
      </c>
      <c r="E76" s="19">
        <v>171640</v>
      </c>
      <c r="F76" s="19">
        <v>171640</v>
      </c>
    </row>
    <row r="77" spans="1:6" s="10" customFormat="1" ht="52" x14ac:dyDescent="0.25">
      <c r="A77" s="77"/>
      <c r="B77" s="21"/>
      <c r="C77" s="12" t="s">
        <v>267</v>
      </c>
      <c r="D77" s="17">
        <f>SUM(D79:D81)</f>
        <v>65316250</v>
      </c>
      <c r="E77" s="17">
        <f>SUM(E79:E81)</f>
        <v>69375500</v>
      </c>
      <c r="F77" s="17">
        <f>SUM(F79:F81)</f>
        <v>73691749</v>
      </c>
    </row>
    <row r="78" spans="1:6" s="10" customFormat="1" x14ac:dyDescent="0.25">
      <c r="A78" s="77"/>
      <c r="B78" s="21"/>
      <c r="C78" s="59" t="s">
        <v>268</v>
      </c>
      <c r="D78" s="17"/>
      <c r="E78" s="17"/>
      <c r="F78" s="17"/>
    </row>
    <row r="79" spans="1:6" s="10" customFormat="1" x14ac:dyDescent="0.25">
      <c r="A79" s="77" t="s">
        <v>269</v>
      </c>
      <c r="B79" s="21" t="s">
        <v>270</v>
      </c>
      <c r="C79" s="12"/>
      <c r="D79" s="17">
        <v>34082019</v>
      </c>
      <c r="E79" s="17">
        <v>36200136</v>
      </c>
      <c r="F79" s="17">
        <v>38452355</v>
      </c>
    </row>
    <row r="80" spans="1:6" s="10" customFormat="1" x14ac:dyDescent="0.25">
      <c r="A80" s="77" t="s">
        <v>271</v>
      </c>
      <c r="B80" s="21" t="s">
        <v>272</v>
      </c>
      <c r="C80" s="12"/>
      <c r="D80" s="17">
        <v>7557090</v>
      </c>
      <c r="E80" s="17">
        <v>8026745</v>
      </c>
      <c r="F80" s="17">
        <v>8526135</v>
      </c>
    </row>
    <row r="81" spans="1:6" s="10" customFormat="1" ht="26" x14ac:dyDescent="0.25">
      <c r="A81" s="77"/>
      <c r="B81" s="12" t="s">
        <v>273</v>
      </c>
      <c r="C81" s="12"/>
      <c r="D81" s="17">
        <v>23677141</v>
      </c>
      <c r="E81" s="17">
        <v>25148619</v>
      </c>
      <c r="F81" s="17">
        <v>26713259</v>
      </c>
    </row>
    <row r="82" spans="1:6" x14ac:dyDescent="0.25">
      <c r="A82" s="77"/>
      <c r="B82" s="21"/>
      <c r="C82" s="54"/>
      <c r="D82" s="19"/>
      <c r="E82" s="19"/>
      <c r="F82" s="19"/>
    </row>
    <row r="83" spans="1:6" s="10" customFormat="1" x14ac:dyDescent="0.25">
      <c r="A83" s="76"/>
      <c r="B83" s="14" t="s">
        <v>143</v>
      </c>
      <c r="C83" s="15"/>
      <c r="D83" s="11">
        <f>SUM(D84:D109)</f>
        <v>676378</v>
      </c>
      <c r="E83" s="11">
        <f>SUM(E84:E109)</f>
        <v>707787</v>
      </c>
      <c r="F83" s="11">
        <f>SUM(F84:F109)</f>
        <v>718829</v>
      </c>
    </row>
    <row r="84" spans="1:6" s="10" customFormat="1" ht="52" x14ac:dyDescent="0.25">
      <c r="A84" s="77" t="s">
        <v>144</v>
      </c>
      <c r="B84" s="21" t="s">
        <v>145</v>
      </c>
      <c r="C84" s="12" t="s">
        <v>146</v>
      </c>
      <c r="D84" s="17">
        <v>15600</v>
      </c>
      <c r="E84" s="17">
        <v>15600</v>
      </c>
      <c r="F84" s="17">
        <v>15600</v>
      </c>
    </row>
    <row r="85" spans="1:6" s="10" customFormat="1" ht="39" x14ac:dyDescent="0.25">
      <c r="A85" s="77" t="s">
        <v>144</v>
      </c>
      <c r="B85" s="21" t="s">
        <v>145</v>
      </c>
      <c r="C85" s="12" t="s">
        <v>147</v>
      </c>
      <c r="D85" s="17">
        <v>26793</v>
      </c>
      <c r="E85" s="17">
        <v>26793</v>
      </c>
      <c r="F85" s="17">
        <v>26793</v>
      </c>
    </row>
    <row r="86" spans="1:6" s="10" customFormat="1" ht="26" x14ac:dyDescent="0.25">
      <c r="A86" s="77" t="s">
        <v>144</v>
      </c>
      <c r="B86" s="21" t="s">
        <v>145</v>
      </c>
      <c r="C86" s="12" t="s">
        <v>148</v>
      </c>
      <c r="D86" s="17">
        <v>6660</v>
      </c>
      <c r="E86" s="17">
        <v>6660</v>
      </c>
      <c r="F86" s="17">
        <v>6660</v>
      </c>
    </row>
    <row r="87" spans="1:6" s="10" customFormat="1" ht="39" x14ac:dyDescent="0.25">
      <c r="A87" s="77" t="s">
        <v>144</v>
      </c>
      <c r="B87" s="21" t="s">
        <v>145</v>
      </c>
      <c r="C87" s="12" t="s">
        <v>183</v>
      </c>
      <c r="D87" s="17">
        <v>66291</v>
      </c>
      <c r="E87" s="17">
        <v>66291</v>
      </c>
      <c r="F87" s="17">
        <v>66291</v>
      </c>
    </row>
    <row r="88" spans="1:6" s="10" customFormat="1" ht="52" x14ac:dyDescent="0.25">
      <c r="A88" s="77" t="s">
        <v>149</v>
      </c>
      <c r="B88" s="21" t="s">
        <v>150</v>
      </c>
      <c r="C88" s="12" t="s">
        <v>151</v>
      </c>
      <c r="D88" s="17">
        <v>12342</v>
      </c>
      <c r="E88" s="17">
        <v>12342</v>
      </c>
      <c r="F88" s="17">
        <v>12342</v>
      </c>
    </row>
    <row r="89" spans="1:6" s="10" customFormat="1" ht="78" x14ac:dyDescent="0.25">
      <c r="A89" s="77" t="s">
        <v>149</v>
      </c>
      <c r="B89" s="21" t="s">
        <v>150</v>
      </c>
      <c r="C89" s="12" t="s">
        <v>152</v>
      </c>
      <c r="D89" s="17">
        <v>10107</v>
      </c>
      <c r="E89" s="17">
        <v>10107</v>
      </c>
      <c r="F89" s="17">
        <v>10107</v>
      </c>
    </row>
    <row r="90" spans="1:6" s="10" customFormat="1" ht="26" x14ac:dyDescent="0.25">
      <c r="A90" s="77" t="s">
        <v>149</v>
      </c>
      <c r="B90" s="21" t="s">
        <v>150</v>
      </c>
      <c r="C90" s="12" t="s">
        <v>153</v>
      </c>
      <c r="D90" s="17">
        <v>29766</v>
      </c>
      <c r="E90" s="17">
        <v>29766</v>
      </c>
      <c r="F90" s="17">
        <v>29766</v>
      </c>
    </row>
    <row r="91" spans="1:6" s="10" customFormat="1" ht="39" x14ac:dyDescent="0.25">
      <c r="A91" s="77" t="s">
        <v>149</v>
      </c>
      <c r="B91" s="21" t="s">
        <v>150</v>
      </c>
      <c r="C91" s="12" t="s">
        <v>154</v>
      </c>
      <c r="D91" s="17">
        <v>3292</v>
      </c>
      <c r="E91" s="17">
        <v>3292</v>
      </c>
      <c r="F91" s="17">
        <v>3292</v>
      </c>
    </row>
    <row r="92" spans="1:6" ht="52" x14ac:dyDescent="0.25">
      <c r="A92" s="77" t="s">
        <v>149</v>
      </c>
      <c r="B92" s="21" t="s">
        <v>150</v>
      </c>
      <c r="C92" s="25" t="s">
        <v>155</v>
      </c>
      <c r="D92" s="17">
        <v>2927</v>
      </c>
      <c r="E92" s="17">
        <v>2927</v>
      </c>
      <c r="F92" s="17">
        <v>2927</v>
      </c>
    </row>
    <row r="93" spans="1:6" s="10" customFormat="1" ht="26" x14ac:dyDescent="0.25">
      <c r="A93" s="77" t="s">
        <v>149</v>
      </c>
      <c r="B93" s="21" t="s">
        <v>150</v>
      </c>
      <c r="C93" s="12" t="s">
        <v>156</v>
      </c>
      <c r="D93" s="17">
        <v>49500</v>
      </c>
      <c r="E93" s="17">
        <v>49500</v>
      </c>
      <c r="F93" s="17">
        <v>49500</v>
      </c>
    </row>
    <row r="94" spans="1:6" s="10" customFormat="1" ht="39" x14ac:dyDescent="0.25">
      <c r="A94" s="77" t="s">
        <v>149</v>
      </c>
      <c r="B94" s="21" t="s">
        <v>150</v>
      </c>
      <c r="C94" s="12" t="s">
        <v>157</v>
      </c>
      <c r="D94" s="17">
        <v>132877</v>
      </c>
      <c r="E94" s="17">
        <v>132877</v>
      </c>
      <c r="F94" s="17">
        <v>132877</v>
      </c>
    </row>
    <row r="95" spans="1:6" s="10" customFormat="1" ht="26" x14ac:dyDescent="0.25">
      <c r="A95" s="77" t="s">
        <v>149</v>
      </c>
      <c r="B95" s="21" t="s">
        <v>150</v>
      </c>
      <c r="C95" s="12" t="s">
        <v>158</v>
      </c>
      <c r="D95" s="17">
        <v>5040</v>
      </c>
      <c r="E95" s="17">
        <v>5040</v>
      </c>
      <c r="F95" s="17">
        <v>5040</v>
      </c>
    </row>
    <row r="96" spans="1:6" s="10" customFormat="1" ht="52" x14ac:dyDescent="0.25">
      <c r="A96" s="77" t="s">
        <v>149</v>
      </c>
      <c r="B96" s="21" t="s">
        <v>150</v>
      </c>
      <c r="C96" s="12" t="s">
        <v>159</v>
      </c>
      <c r="D96" s="17">
        <v>7880</v>
      </c>
      <c r="E96" s="17">
        <v>7880</v>
      </c>
      <c r="F96" s="17">
        <v>7880</v>
      </c>
    </row>
    <row r="97" spans="1:6" s="10" customFormat="1" ht="39" x14ac:dyDescent="0.25">
      <c r="A97" s="77" t="s">
        <v>149</v>
      </c>
      <c r="B97" s="21" t="s">
        <v>150</v>
      </c>
      <c r="C97" s="12" t="s">
        <v>160</v>
      </c>
      <c r="D97" s="17">
        <v>53240</v>
      </c>
      <c r="E97" s="17">
        <v>53240</v>
      </c>
      <c r="F97" s="17">
        <v>53240</v>
      </c>
    </row>
    <row r="98" spans="1:6" s="10" customFormat="1" ht="39" x14ac:dyDescent="0.25">
      <c r="A98" s="77" t="s">
        <v>149</v>
      </c>
      <c r="B98" s="21" t="s">
        <v>150</v>
      </c>
      <c r="C98" s="12" t="s">
        <v>161</v>
      </c>
      <c r="D98" s="17">
        <v>106957</v>
      </c>
      <c r="E98" s="17">
        <v>106957</v>
      </c>
      <c r="F98" s="17">
        <v>106957</v>
      </c>
    </row>
    <row r="99" spans="1:6" s="10" customFormat="1" ht="39" x14ac:dyDescent="0.25">
      <c r="A99" s="77" t="s">
        <v>162</v>
      </c>
      <c r="B99" s="21" t="s">
        <v>163</v>
      </c>
      <c r="C99" s="12" t="s">
        <v>164</v>
      </c>
      <c r="D99" s="17">
        <v>1880</v>
      </c>
      <c r="E99" s="17">
        <v>1880</v>
      </c>
      <c r="F99" s="17">
        <v>1880</v>
      </c>
    </row>
    <row r="100" spans="1:6" s="10" customFormat="1" ht="65" x14ac:dyDescent="0.25">
      <c r="A100" s="77" t="s">
        <v>162</v>
      </c>
      <c r="B100" s="21" t="s">
        <v>163</v>
      </c>
      <c r="C100" s="12" t="s">
        <v>165</v>
      </c>
      <c r="D100" s="17">
        <v>68040</v>
      </c>
      <c r="E100" s="17">
        <v>68040</v>
      </c>
      <c r="F100" s="17">
        <v>68040</v>
      </c>
    </row>
    <row r="101" spans="1:6" s="10" customFormat="1" ht="39" x14ac:dyDescent="0.25">
      <c r="A101" s="77" t="s">
        <v>166</v>
      </c>
      <c r="B101" s="21" t="s">
        <v>167</v>
      </c>
      <c r="C101" s="12" t="s">
        <v>168</v>
      </c>
      <c r="D101" s="17">
        <v>11718</v>
      </c>
      <c r="E101" s="17">
        <v>11718</v>
      </c>
      <c r="F101" s="17">
        <v>11718</v>
      </c>
    </row>
    <row r="102" spans="1:6" s="10" customFormat="1" ht="52" x14ac:dyDescent="0.25">
      <c r="A102" s="77" t="s">
        <v>166</v>
      </c>
      <c r="B102" s="21" t="s">
        <v>167</v>
      </c>
      <c r="C102" s="12" t="s">
        <v>169</v>
      </c>
      <c r="D102" s="17">
        <v>970</v>
      </c>
      <c r="E102" s="17">
        <v>970</v>
      </c>
      <c r="F102" s="17">
        <v>970</v>
      </c>
    </row>
    <row r="103" spans="1:6" s="10" customFormat="1" ht="39" x14ac:dyDescent="0.25">
      <c r="A103" s="77" t="s">
        <v>166</v>
      </c>
      <c r="B103" s="21" t="s">
        <v>167</v>
      </c>
      <c r="C103" s="12" t="s">
        <v>170</v>
      </c>
      <c r="D103" s="17">
        <v>1010</v>
      </c>
      <c r="E103" s="17">
        <v>1010</v>
      </c>
      <c r="F103" s="17">
        <v>1010</v>
      </c>
    </row>
    <row r="104" spans="1:6" s="10" customFormat="1" ht="26" x14ac:dyDescent="0.25">
      <c r="A104" s="77" t="s">
        <v>166</v>
      </c>
      <c r="B104" s="21" t="s">
        <v>167</v>
      </c>
      <c r="C104" s="12" t="s">
        <v>171</v>
      </c>
      <c r="D104" s="17">
        <v>712</v>
      </c>
      <c r="E104" s="17">
        <v>712</v>
      </c>
      <c r="F104" s="17">
        <v>712</v>
      </c>
    </row>
    <row r="105" spans="1:6" s="10" customFormat="1" ht="26" x14ac:dyDescent="0.25">
      <c r="A105" s="77" t="s">
        <v>166</v>
      </c>
      <c r="B105" s="21" t="s">
        <v>167</v>
      </c>
      <c r="C105" s="12" t="s">
        <v>172</v>
      </c>
      <c r="D105" s="17">
        <v>370</v>
      </c>
      <c r="E105" s="17">
        <v>370</v>
      </c>
      <c r="F105" s="17">
        <v>370</v>
      </c>
    </row>
    <row r="106" spans="1:6" s="10" customFormat="1" ht="26" x14ac:dyDescent="0.25">
      <c r="A106" s="77" t="s">
        <v>166</v>
      </c>
      <c r="B106" s="21" t="s">
        <v>167</v>
      </c>
      <c r="C106" s="12" t="s">
        <v>173</v>
      </c>
      <c r="D106" s="17">
        <v>242</v>
      </c>
      <c r="E106" s="17">
        <v>242</v>
      </c>
      <c r="F106" s="17">
        <v>242</v>
      </c>
    </row>
    <row r="107" spans="1:6" s="10" customFormat="1" ht="26" x14ac:dyDescent="0.25">
      <c r="A107" s="77" t="s">
        <v>166</v>
      </c>
      <c r="B107" s="21" t="s">
        <v>167</v>
      </c>
      <c r="C107" s="12" t="s">
        <v>174</v>
      </c>
      <c r="D107" s="17">
        <v>2638</v>
      </c>
      <c r="E107" s="17">
        <v>2638</v>
      </c>
      <c r="F107" s="17">
        <v>2638</v>
      </c>
    </row>
    <row r="108" spans="1:6" s="10" customFormat="1" x14ac:dyDescent="0.25">
      <c r="A108" s="77" t="s">
        <v>19</v>
      </c>
      <c r="B108" s="21" t="s">
        <v>20</v>
      </c>
      <c r="C108" s="12" t="s">
        <v>175</v>
      </c>
      <c r="D108" s="17">
        <v>15000</v>
      </c>
      <c r="E108" s="17">
        <v>15000</v>
      </c>
      <c r="F108" s="17">
        <v>15000</v>
      </c>
    </row>
    <row r="109" spans="1:6" s="10" customFormat="1" ht="26" x14ac:dyDescent="0.25">
      <c r="A109" s="77" t="s">
        <v>19</v>
      </c>
      <c r="B109" s="21" t="s">
        <v>20</v>
      </c>
      <c r="C109" s="12" t="s">
        <v>176</v>
      </c>
      <c r="D109" s="17">
        <v>44526</v>
      </c>
      <c r="E109" s="17">
        <v>75935</v>
      </c>
      <c r="F109" s="17">
        <v>86977</v>
      </c>
    </row>
    <row r="110" spans="1:6" s="10" customFormat="1" x14ac:dyDescent="0.25">
      <c r="A110" s="76"/>
      <c r="B110" s="14" t="s">
        <v>313</v>
      </c>
      <c r="C110" s="15"/>
      <c r="D110" s="11">
        <f>SUM(D111:D115)</f>
        <v>192095567</v>
      </c>
      <c r="E110" s="11">
        <f>SUM(E111:E115)</f>
        <v>165907955</v>
      </c>
      <c r="F110" s="11">
        <f>SUM(F111:F115)</f>
        <v>175907955</v>
      </c>
    </row>
    <row r="111" spans="1:6" ht="26" x14ac:dyDescent="0.25">
      <c r="A111" s="77" t="s">
        <v>14</v>
      </c>
      <c r="B111" s="21" t="s">
        <v>33</v>
      </c>
      <c r="C111" s="12" t="s">
        <v>34</v>
      </c>
      <c r="D111" s="17">
        <v>6328936</v>
      </c>
      <c r="E111" s="17">
        <v>3552624</v>
      </c>
      <c r="F111" s="17">
        <v>3552624</v>
      </c>
    </row>
    <row r="112" spans="1:6" ht="26" x14ac:dyDescent="0.25">
      <c r="A112" s="79" t="s">
        <v>35</v>
      </c>
      <c r="B112" s="21" t="s">
        <v>31</v>
      </c>
      <c r="C112" s="12" t="s">
        <v>32</v>
      </c>
      <c r="D112" s="17">
        <v>150000000</v>
      </c>
      <c r="E112" s="17">
        <v>150000000</v>
      </c>
      <c r="F112" s="17">
        <v>160000000</v>
      </c>
    </row>
    <row r="113" spans="1:6" ht="52" x14ac:dyDescent="0.25">
      <c r="A113" s="77" t="s">
        <v>26</v>
      </c>
      <c r="B113" s="21" t="s">
        <v>29</v>
      </c>
      <c r="C113" s="12" t="s">
        <v>30</v>
      </c>
      <c r="D113" s="17">
        <v>23411300</v>
      </c>
      <c r="E113" s="17">
        <v>0</v>
      </c>
      <c r="F113" s="17">
        <v>0</v>
      </c>
    </row>
    <row r="114" spans="1:6" ht="39" x14ac:dyDescent="0.25">
      <c r="A114" s="77" t="s">
        <v>26</v>
      </c>
      <c r="B114" s="21" t="s">
        <v>27</v>
      </c>
      <c r="C114" s="12" t="s">
        <v>28</v>
      </c>
      <c r="D114" s="19">
        <v>12100000</v>
      </c>
      <c r="E114" s="19">
        <v>12100000</v>
      </c>
      <c r="F114" s="19">
        <v>12100000</v>
      </c>
    </row>
    <row r="115" spans="1:6" ht="52" x14ac:dyDescent="0.25">
      <c r="A115" s="77" t="s">
        <v>19</v>
      </c>
      <c r="B115" s="112" t="s">
        <v>375</v>
      </c>
      <c r="C115" s="12" t="s">
        <v>376</v>
      </c>
      <c r="D115" s="19">
        <v>255331</v>
      </c>
      <c r="E115" s="19">
        <v>255331</v>
      </c>
      <c r="F115" s="19">
        <v>255331</v>
      </c>
    </row>
    <row r="116" spans="1:6" s="10" customFormat="1" x14ac:dyDescent="0.25">
      <c r="A116" s="76"/>
      <c r="B116" s="14" t="s">
        <v>36</v>
      </c>
      <c r="C116" s="15"/>
      <c r="D116" s="11">
        <f>D117+D118+D119+D122</f>
        <v>17842574</v>
      </c>
      <c r="E116" s="11">
        <f>E117+E118+E119+E122</f>
        <v>23584485</v>
      </c>
      <c r="F116" s="11">
        <f>F117+F118+F119+F122</f>
        <v>26937385</v>
      </c>
    </row>
    <row r="117" spans="1:6" ht="52" x14ac:dyDescent="0.25">
      <c r="A117" s="77" t="s">
        <v>37</v>
      </c>
      <c r="B117" s="21" t="s">
        <v>319</v>
      </c>
      <c r="C117" s="12" t="s">
        <v>38</v>
      </c>
      <c r="D117" s="19">
        <v>434500</v>
      </c>
      <c r="E117" s="19">
        <v>434500</v>
      </c>
      <c r="F117" s="19">
        <v>434500</v>
      </c>
    </row>
    <row r="118" spans="1:6" s="10" customFormat="1" ht="26" x14ac:dyDescent="0.25">
      <c r="A118" s="77" t="s">
        <v>51</v>
      </c>
      <c r="B118" s="21" t="s">
        <v>52</v>
      </c>
      <c r="C118" s="12" t="s">
        <v>53</v>
      </c>
      <c r="D118" s="19">
        <v>4577</v>
      </c>
      <c r="E118" s="19">
        <v>4577</v>
      </c>
      <c r="F118" s="19">
        <v>4577</v>
      </c>
    </row>
    <row r="119" spans="1:6" s="10" customFormat="1" ht="39" x14ac:dyDescent="0.25">
      <c r="A119" s="80"/>
      <c r="B119" s="21"/>
      <c r="C119" s="12" t="s">
        <v>54</v>
      </c>
      <c r="D119" s="19">
        <f>SUM(D120:D121)</f>
        <v>0</v>
      </c>
      <c r="E119" s="19">
        <f>SUM(E120:E121)</f>
        <v>232247</v>
      </c>
      <c r="F119" s="19">
        <f>SUM(F120:F121)</f>
        <v>232247</v>
      </c>
    </row>
    <row r="120" spans="1:6" s="10" customFormat="1" ht="26" x14ac:dyDescent="0.25">
      <c r="A120" s="81" t="s">
        <v>45</v>
      </c>
      <c r="B120" s="61" t="s">
        <v>46</v>
      </c>
      <c r="C120" s="62"/>
      <c r="D120" s="63"/>
      <c r="E120" s="63">
        <v>207715</v>
      </c>
      <c r="F120" s="63">
        <v>207715</v>
      </c>
    </row>
    <row r="121" spans="1:6" s="10" customFormat="1" x14ac:dyDescent="0.25">
      <c r="A121" s="81" t="s">
        <v>51</v>
      </c>
      <c r="B121" s="61" t="s">
        <v>52</v>
      </c>
      <c r="C121" s="62"/>
      <c r="D121" s="63"/>
      <c r="E121" s="63">
        <v>24532</v>
      </c>
      <c r="F121" s="63">
        <v>24532</v>
      </c>
    </row>
    <row r="122" spans="1:6" s="10" customFormat="1" ht="39" x14ac:dyDescent="0.25">
      <c r="A122" s="77"/>
      <c r="B122" s="21"/>
      <c r="C122" s="12" t="s">
        <v>55</v>
      </c>
      <c r="D122" s="17">
        <f>SUM(D123:D130)</f>
        <v>17403497</v>
      </c>
      <c r="E122" s="17">
        <f>SUM(E123:E130)</f>
        <v>22913161</v>
      </c>
      <c r="F122" s="17">
        <f>SUM(F123:F130)</f>
        <v>26266061</v>
      </c>
    </row>
    <row r="123" spans="1:6" s="10" customFormat="1" x14ac:dyDescent="0.25">
      <c r="A123" s="81" t="s">
        <v>39</v>
      </c>
      <c r="B123" s="61" t="s">
        <v>40</v>
      </c>
      <c r="C123" s="62"/>
      <c r="D123" s="59">
        <v>12831588</v>
      </c>
      <c r="E123" s="59">
        <v>16494093</v>
      </c>
      <c r="F123" s="59">
        <v>18674247</v>
      </c>
    </row>
    <row r="124" spans="1:6" s="10" customFormat="1" ht="39" x14ac:dyDescent="0.25">
      <c r="A124" s="81" t="s">
        <v>41</v>
      </c>
      <c r="B124" s="61" t="s">
        <v>42</v>
      </c>
      <c r="C124" s="62"/>
      <c r="D124" s="59">
        <v>998969</v>
      </c>
      <c r="E124" s="59">
        <v>1322499</v>
      </c>
      <c r="F124" s="59">
        <v>1498352</v>
      </c>
    </row>
    <row r="125" spans="1:6" s="10" customFormat="1" x14ac:dyDescent="0.25">
      <c r="A125" s="81" t="s">
        <v>43</v>
      </c>
      <c r="B125" s="61" t="s">
        <v>44</v>
      </c>
      <c r="C125" s="62"/>
      <c r="D125" s="59">
        <v>598142</v>
      </c>
      <c r="E125" s="59">
        <v>742453</v>
      </c>
      <c r="F125" s="59">
        <v>983217</v>
      </c>
    </row>
    <row r="126" spans="1:6" s="65" customFormat="1" ht="26" x14ac:dyDescent="0.25">
      <c r="A126" s="82" t="s">
        <v>45</v>
      </c>
      <c r="B126" s="64" t="s">
        <v>46</v>
      </c>
      <c r="C126" s="64"/>
      <c r="D126" s="63">
        <v>1519296</v>
      </c>
      <c r="E126" s="63">
        <v>2212414</v>
      </c>
      <c r="F126" s="63">
        <v>2594412</v>
      </c>
    </row>
    <row r="127" spans="1:6" s="10" customFormat="1" ht="26" x14ac:dyDescent="0.25">
      <c r="A127" s="81" t="s">
        <v>47</v>
      </c>
      <c r="B127" s="61" t="s">
        <v>48</v>
      </c>
      <c r="C127" s="64"/>
      <c r="D127" s="63">
        <v>945580</v>
      </c>
      <c r="E127" s="63">
        <v>1259411</v>
      </c>
      <c r="F127" s="63">
        <v>1441737</v>
      </c>
    </row>
    <row r="128" spans="1:6" s="10" customFormat="1" ht="26" x14ac:dyDescent="0.25">
      <c r="A128" s="81" t="s">
        <v>49</v>
      </c>
      <c r="B128" s="61" t="s">
        <v>50</v>
      </c>
      <c r="C128" s="62"/>
      <c r="D128" s="63">
        <v>237237</v>
      </c>
      <c r="E128" s="63">
        <v>316568</v>
      </c>
      <c r="F128" s="63">
        <v>359296</v>
      </c>
    </row>
    <row r="129" spans="1:6" s="10" customFormat="1" x14ac:dyDescent="0.25">
      <c r="A129" s="81" t="s">
        <v>51</v>
      </c>
      <c r="B129" s="61" t="s">
        <v>52</v>
      </c>
      <c r="C129" s="62"/>
      <c r="D129" s="59">
        <v>250969</v>
      </c>
      <c r="E129" s="59">
        <v>517727</v>
      </c>
      <c r="F129" s="59">
        <v>654614</v>
      </c>
    </row>
    <row r="130" spans="1:6" s="10" customFormat="1" x14ac:dyDescent="0.25">
      <c r="A130" s="81" t="s">
        <v>56</v>
      </c>
      <c r="B130" s="61" t="s">
        <v>57</v>
      </c>
      <c r="C130" s="62"/>
      <c r="D130" s="59">
        <v>21716</v>
      </c>
      <c r="E130" s="59">
        <v>47996</v>
      </c>
      <c r="F130" s="59">
        <v>60186</v>
      </c>
    </row>
    <row r="131" spans="1:6" s="10" customFormat="1" x14ac:dyDescent="0.25">
      <c r="A131" s="76"/>
      <c r="B131" s="14" t="s">
        <v>320</v>
      </c>
      <c r="C131" s="15"/>
      <c r="D131" s="11">
        <f>SUM(D132:D137)</f>
        <v>95295</v>
      </c>
      <c r="E131" s="11">
        <f>SUM(E132:E137)</f>
        <v>190184</v>
      </c>
      <c r="F131" s="11">
        <f>SUM(F132:F137)</f>
        <v>4848556</v>
      </c>
    </row>
    <row r="132" spans="1:6" s="10" customFormat="1" x14ac:dyDescent="0.25">
      <c r="A132" s="96" t="s">
        <v>328</v>
      </c>
      <c r="B132" s="94" t="s">
        <v>329</v>
      </c>
      <c r="C132" s="12" t="s">
        <v>330</v>
      </c>
      <c r="D132" s="17"/>
      <c r="E132" s="17"/>
      <c r="F132" s="17">
        <v>140000</v>
      </c>
    </row>
    <row r="133" spans="1:6" s="10" customFormat="1" ht="78" x14ac:dyDescent="0.25">
      <c r="A133" s="96" t="s">
        <v>321</v>
      </c>
      <c r="B133" s="94" t="s">
        <v>322</v>
      </c>
      <c r="C133" s="12" t="s">
        <v>323</v>
      </c>
      <c r="D133" s="19"/>
      <c r="E133" s="19"/>
      <c r="F133" s="19">
        <v>4351252</v>
      </c>
    </row>
    <row r="134" spans="1:6" s="10" customFormat="1" ht="117" x14ac:dyDescent="0.25">
      <c r="A134" s="96" t="s">
        <v>324</v>
      </c>
      <c r="B134" s="94" t="s">
        <v>325</v>
      </c>
      <c r="C134" s="12" t="s">
        <v>326</v>
      </c>
      <c r="D134" s="19"/>
      <c r="E134" s="19"/>
      <c r="F134" s="19">
        <v>172581</v>
      </c>
    </row>
    <row r="135" spans="1:6" s="10" customFormat="1" ht="117" x14ac:dyDescent="0.25">
      <c r="A135" s="96" t="s">
        <v>324</v>
      </c>
      <c r="B135" s="94" t="s">
        <v>325</v>
      </c>
      <c r="C135" s="12" t="s">
        <v>327</v>
      </c>
      <c r="D135" s="17">
        <f>162959-79621</f>
        <v>83338</v>
      </c>
      <c r="E135" s="17">
        <f>257848-79621</f>
        <v>178227</v>
      </c>
      <c r="F135" s="17">
        <f>250887-79621</f>
        <v>171266</v>
      </c>
    </row>
    <row r="136" spans="1:6" s="10" customFormat="1" ht="26" x14ac:dyDescent="0.25">
      <c r="A136" s="96" t="s">
        <v>331</v>
      </c>
      <c r="B136" s="94" t="s">
        <v>332</v>
      </c>
      <c r="C136" s="12" t="s">
        <v>333</v>
      </c>
      <c r="D136" s="17"/>
      <c r="E136" s="17"/>
      <c r="F136" s="17">
        <v>1500</v>
      </c>
    </row>
    <row r="137" spans="1:6" s="10" customFormat="1" ht="39" x14ac:dyDescent="0.25">
      <c r="A137" s="42" t="s">
        <v>19</v>
      </c>
      <c r="B137" s="94" t="s">
        <v>334</v>
      </c>
      <c r="C137" s="12" t="s">
        <v>335</v>
      </c>
      <c r="D137" s="19">
        <v>11957</v>
      </c>
      <c r="E137" s="19">
        <v>11957</v>
      </c>
      <c r="F137" s="19">
        <v>11957</v>
      </c>
    </row>
    <row r="138" spans="1:6" s="10" customFormat="1" ht="26" x14ac:dyDescent="0.25">
      <c r="A138" s="76"/>
      <c r="B138" s="14" t="s">
        <v>59</v>
      </c>
      <c r="C138" s="15"/>
      <c r="D138" s="11">
        <f>SUM(D139:D141)</f>
        <v>45714</v>
      </c>
      <c r="E138" s="11">
        <f>SUM(E139:E141)</f>
        <v>45714</v>
      </c>
      <c r="F138" s="11">
        <f>SUM(F139:F141)</f>
        <v>26295714</v>
      </c>
    </row>
    <row r="139" spans="1:6" s="10" customFormat="1" ht="26" x14ac:dyDescent="0.25">
      <c r="A139" s="77" t="s">
        <v>60</v>
      </c>
      <c r="B139" s="21" t="s">
        <v>61</v>
      </c>
      <c r="C139" s="12" t="s">
        <v>62</v>
      </c>
      <c r="D139" s="19">
        <v>0</v>
      </c>
      <c r="E139" s="19">
        <v>0</v>
      </c>
      <c r="F139" s="19">
        <v>150000</v>
      </c>
    </row>
    <row r="140" spans="1:6" s="10" customFormat="1" ht="26" x14ac:dyDescent="0.25">
      <c r="A140" s="77" t="s">
        <v>63</v>
      </c>
      <c r="B140" s="21" t="s">
        <v>64</v>
      </c>
      <c r="C140" s="12" t="s">
        <v>65</v>
      </c>
      <c r="D140" s="19">
        <v>0</v>
      </c>
      <c r="E140" s="19">
        <v>0</v>
      </c>
      <c r="F140" s="19">
        <v>26100000</v>
      </c>
    </row>
    <row r="141" spans="1:6" s="10" customFormat="1" ht="65" x14ac:dyDescent="0.25">
      <c r="A141" s="77" t="s">
        <v>19</v>
      </c>
      <c r="B141" s="21" t="s">
        <v>20</v>
      </c>
      <c r="C141" s="12" t="s">
        <v>66</v>
      </c>
      <c r="D141" s="17">
        <v>45714</v>
      </c>
      <c r="E141" s="17">
        <v>45714</v>
      </c>
      <c r="F141" s="17">
        <v>45714</v>
      </c>
    </row>
    <row r="142" spans="1:6" s="10" customFormat="1" x14ac:dyDescent="0.25">
      <c r="A142" s="76"/>
      <c r="B142" s="14" t="s">
        <v>314</v>
      </c>
      <c r="C142" s="15"/>
      <c r="D142" s="11">
        <f>D143+D144+D145+D146+D147+D148+D149+D156+D157+D158+D159+D160</f>
        <v>3843109</v>
      </c>
      <c r="E142" s="11">
        <f>E143+E144+E145+E146+E147+E148+E149+E156+E157+E158+E159+E160</f>
        <v>3843109</v>
      </c>
      <c r="F142" s="11">
        <f>F143+F144+F145+F146+F147+F148+F149+F156+F157+F158+F159+F160</f>
        <v>7048149</v>
      </c>
    </row>
    <row r="143" spans="1:6" s="10" customFormat="1" ht="78" x14ac:dyDescent="0.25">
      <c r="A143" s="83" t="s">
        <v>284</v>
      </c>
      <c r="B143" s="54" t="s">
        <v>285</v>
      </c>
      <c r="C143" s="54" t="s">
        <v>318</v>
      </c>
      <c r="D143" s="60"/>
      <c r="E143" s="60"/>
      <c r="F143" s="60"/>
    </row>
    <row r="144" spans="1:6" s="10" customFormat="1" ht="26" x14ac:dyDescent="0.25">
      <c r="A144" s="77" t="s">
        <v>286</v>
      </c>
      <c r="B144" s="21" t="s">
        <v>287</v>
      </c>
      <c r="C144" s="12" t="s">
        <v>315</v>
      </c>
      <c r="D144" s="19">
        <v>2513038</v>
      </c>
      <c r="E144" s="19">
        <v>2513038</v>
      </c>
      <c r="F144" s="19">
        <v>2513038</v>
      </c>
    </row>
    <row r="145" spans="1:6" s="10" customFormat="1" ht="78" x14ac:dyDescent="0.25">
      <c r="A145" s="77" t="s">
        <v>286</v>
      </c>
      <c r="B145" s="21" t="s">
        <v>287</v>
      </c>
      <c r="C145" s="12" t="s">
        <v>357</v>
      </c>
      <c r="D145" s="19">
        <v>233983</v>
      </c>
      <c r="E145" s="19">
        <v>233983</v>
      </c>
      <c r="F145" s="19">
        <v>233983</v>
      </c>
    </row>
    <row r="146" spans="1:6" s="10" customFormat="1" x14ac:dyDescent="0.25">
      <c r="A146" s="77" t="s">
        <v>288</v>
      </c>
      <c r="B146" s="21" t="s">
        <v>289</v>
      </c>
      <c r="C146" s="12" t="s">
        <v>290</v>
      </c>
      <c r="D146" s="17"/>
      <c r="E146" s="17"/>
      <c r="F146" s="17">
        <v>250000</v>
      </c>
    </row>
    <row r="147" spans="1:6" s="10" customFormat="1" ht="65" x14ac:dyDescent="0.25">
      <c r="A147" s="77" t="s">
        <v>288</v>
      </c>
      <c r="B147" s="21" t="s">
        <v>289</v>
      </c>
      <c r="C147" s="12" t="s">
        <v>316</v>
      </c>
      <c r="D147" s="17"/>
      <c r="E147" s="17"/>
      <c r="F147" s="17">
        <v>200000</v>
      </c>
    </row>
    <row r="148" spans="1:6" s="10" customFormat="1" x14ac:dyDescent="0.25">
      <c r="A148" s="77" t="s">
        <v>288</v>
      </c>
      <c r="B148" s="21" t="s">
        <v>289</v>
      </c>
      <c r="C148" s="12" t="s">
        <v>291</v>
      </c>
      <c r="D148" s="17"/>
      <c r="E148" s="17"/>
      <c r="F148" s="17">
        <v>1000000</v>
      </c>
    </row>
    <row r="149" spans="1:6" s="10" customFormat="1" ht="52" x14ac:dyDescent="0.25">
      <c r="A149" s="77" t="s">
        <v>288</v>
      </c>
      <c r="B149" s="21" t="s">
        <v>289</v>
      </c>
      <c r="C149" s="12" t="s">
        <v>292</v>
      </c>
      <c r="D149" s="17">
        <v>696088</v>
      </c>
      <c r="E149" s="17">
        <v>696088</v>
      </c>
      <c r="F149" s="17">
        <v>696088</v>
      </c>
    </row>
    <row r="150" spans="1:6" s="10" customFormat="1" x14ac:dyDescent="0.25">
      <c r="A150" s="77"/>
      <c r="B150" s="21"/>
      <c r="C150" s="59" t="s">
        <v>268</v>
      </c>
      <c r="D150" s="17"/>
      <c r="E150" s="17"/>
      <c r="F150" s="17"/>
    </row>
    <row r="151" spans="1:6" s="10" customFormat="1" ht="26" x14ac:dyDescent="0.25">
      <c r="A151" s="77"/>
      <c r="B151" s="21"/>
      <c r="C151" s="12" t="s">
        <v>293</v>
      </c>
      <c r="D151" s="17">
        <v>56736</v>
      </c>
      <c r="E151" s="17">
        <v>56736</v>
      </c>
      <c r="F151" s="17">
        <v>56736</v>
      </c>
    </row>
    <row r="152" spans="1:6" s="10" customFormat="1" ht="26" x14ac:dyDescent="0.25">
      <c r="A152" s="77"/>
      <c r="B152" s="21"/>
      <c r="C152" s="12" t="s">
        <v>294</v>
      </c>
      <c r="D152" s="17">
        <v>10890</v>
      </c>
      <c r="E152" s="17">
        <v>10890</v>
      </c>
      <c r="F152" s="17">
        <v>10890</v>
      </c>
    </row>
    <row r="153" spans="1:6" s="10" customFormat="1" ht="26" x14ac:dyDescent="0.25">
      <c r="A153" s="77"/>
      <c r="B153" s="21"/>
      <c r="C153" s="12" t="s">
        <v>295</v>
      </c>
      <c r="D153" s="17">
        <v>39390</v>
      </c>
      <c r="E153" s="17">
        <v>39390</v>
      </c>
      <c r="F153" s="17">
        <v>39390</v>
      </c>
    </row>
    <row r="154" spans="1:6" s="10" customFormat="1" ht="26" x14ac:dyDescent="0.25">
      <c r="A154" s="77"/>
      <c r="B154" s="21"/>
      <c r="C154" s="12" t="s">
        <v>296</v>
      </c>
      <c r="D154" s="17">
        <v>490882</v>
      </c>
      <c r="E154" s="17">
        <v>490882</v>
      </c>
      <c r="F154" s="17">
        <v>490882</v>
      </c>
    </row>
    <row r="155" spans="1:6" s="10" customFormat="1" ht="26" x14ac:dyDescent="0.25">
      <c r="A155" s="77"/>
      <c r="B155" s="21"/>
      <c r="C155" s="12" t="s">
        <v>297</v>
      </c>
      <c r="D155" s="17">
        <v>98190</v>
      </c>
      <c r="E155" s="17">
        <v>98190</v>
      </c>
      <c r="F155" s="17">
        <v>98190</v>
      </c>
    </row>
    <row r="156" spans="1:6" s="10" customFormat="1" ht="26" x14ac:dyDescent="0.25">
      <c r="A156" s="77" t="s">
        <v>298</v>
      </c>
      <c r="B156" s="21" t="s">
        <v>299</v>
      </c>
      <c r="C156" s="12" t="s">
        <v>300</v>
      </c>
      <c r="D156" s="17"/>
      <c r="E156" s="17"/>
      <c r="F156" s="17">
        <v>500000</v>
      </c>
    </row>
    <row r="157" spans="1:6" ht="78" x14ac:dyDescent="0.25">
      <c r="A157" s="84" t="s">
        <v>298</v>
      </c>
      <c r="B157" s="25" t="s">
        <v>299</v>
      </c>
      <c r="C157" s="25" t="s">
        <v>317</v>
      </c>
      <c r="D157" s="26"/>
      <c r="E157" s="26"/>
      <c r="F157" s="26">
        <v>500000</v>
      </c>
    </row>
    <row r="158" spans="1:6" ht="39" x14ac:dyDescent="0.25">
      <c r="A158" s="84" t="s">
        <v>301</v>
      </c>
      <c r="B158" s="25" t="s">
        <v>302</v>
      </c>
      <c r="C158" s="25" t="s">
        <v>303</v>
      </c>
      <c r="D158" s="26"/>
      <c r="E158" s="26"/>
      <c r="F158" s="26">
        <v>525040</v>
      </c>
    </row>
    <row r="159" spans="1:6" ht="26" x14ac:dyDescent="0.25">
      <c r="A159" s="84" t="s">
        <v>301</v>
      </c>
      <c r="B159" s="25" t="s">
        <v>302</v>
      </c>
      <c r="C159" s="25" t="s">
        <v>304</v>
      </c>
      <c r="D159" s="26"/>
      <c r="E159" s="26"/>
      <c r="F159" s="26">
        <v>230000</v>
      </c>
    </row>
    <row r="160" spans="1:6" ht="26" x14ac:dyDescent="0.25">
      <c r="A160" s="84" t="s">
        <v>301</v>
      </c>
      <c r="B160" s="25" t="s">
        <v>302</v>
      </c>
      <c r="C160" s="25" t="s">
        <v>305</v>
      </c>
      <c r="D160" s="26">
        <v>400000</v>
      </c>
      <c r="E160" s="26">
        <v>400000</v>
      </c>
      <c r="F160" s="26">
        <v>400000</v>
      </c>
    </row>
    <row r="161" spans="1:6" s="10" customFormat="1" x14ac:dyDescent="0.25">
      <c r="A161" s="76"/>
      <c r="B161" s="14" t="s">
        <v>309</v>
      </c>
      <c r="C161" s="15"/>
      <c r="D161" s="11">
        <f>SUM(D162:D163)</f>
        <v>259080</v>
      </c>
      <c r="E161" s="11">
        <f>SUM(E162:E163)</f>
        <v>168330</v>
      </c>
      <c r="F161" s="11">
        <f>SUM(F162:F163)</f>
        <v>7899588</v>
      </c>
    </row>
    <row r="162" spans="1:6" x14ac:dyDescent="0.25">
      <c r="A162" s="77" t="s">
        <v>225</v>
      </c>
      <c r="B162" s="21" t="s">
        <v>226</v>
      </c>
      <c r="C162" s="12" t="s">
        <v>227</v>
      </c>
      <c r="D162" s="19"/>
      <c r="E162" s="19"/>
      <c r="F162" s="19">
        <v>7731258</v>
      </c>
    </row>
    <row r="163" spans="1:6" ht="91" x14ac:dyDescent="0.25">
      <c r="A163" s="77" t="s">
        <v>228</v>
      </c>
      <c r="B163" s="21" t="s">
        <v>229</v>
      </c>
      <c r="C163" s="12" t="s">
        <v>230</v>
      </c>
      <c r="D163" s="19">
        <v>259080</v>
      </c>
      <c r="E163" s="19">
        <v>168330</v>
      </c>
      <c r="F163" s="19">
        <v>168330</v>
      </c>
    </row>
    <row r="164" spans="1:6" x14ac:dyDescent="0.25">
      <c r="A164" s="77"/>
      <c r="B164" s="21"/>
      <c r="C164" s="12"/>
      <c r="D164" s="19"/>
      <c r="E164" s="19"/>
      <c r="F164" s="19"/>
    </row>
    <row r="165" spans="1:6" s="28" customFormat="1" ht="15.5" x14ac:dyDescent="0.25">
      <c r="A165" s="75"/>
      <c r="B165" s="46" t="s">
        <v>7</v>
      </c>
      <c r="C165" s="47"/>
      <c r="D165" s="48">
        <f>D166</f>
        <v>4189346</v>
      </c>
      <c r="E165" s="48">
        <f>E166</f>
        <v>5792825</v>
      </c>
      <c r="F165" s="48">
        <f>F166</f>
        <v>6673017</v>
      </c>
    </row>
    <row r="166" spans="1:6" x14ac:dyDescent="0.25">
      <c r="A166" s="76"/>
      <c r="B166" s="14" t="s">
        <v>6</v>
      </c>
      <c r="C166" s="15"/>
      <c r="D166" s="11">
        <f>SUM(D167)</f>
        <v>4189346</v>
      </c>
      <c r="E166" s="11">
        <f>SUM(E167)</f>
        <v>5792825</v>
      </c>
      <c r="F166" s="11">
        <f>SUM(F167)</f>
        <v>6673017</v>
      </c>
    </row>
    <row r="167" spans="1:6" ht="26" x14ac:dyDescent="0.25">
      <c r="A167" s="85" t="s">
        <v>67</v>
      </c>
      <c r="B167" s="86" t="s">
        <v>68</v>
      </c>
      <c r="C167" s="71" t="s">
        <v>69</v>
      </c>
      <c r="D167" s="68">
        <v>4189346</v>
      </c>
      <c r="E167" s="68">
        <v>5792825</v>
      </c>
      <c r="F167" s="68">
        <v>6673017</v>
      </c>
    </row>
  </sheetData>
  <mergeCells count="7">
    <mergeCell ref="C49:C53"/>
    <mergeCell ref="D2:F2"/>
    <mergeCell ref="A4:F4"/>
    <mergeCell ref="A6:A7"/>
    <mergeCell ref="B6:B7"/>
    <mergeCell ref="C6:C7"/>
    <mergeCell ref="D6:F6"/>
  </mergeCells>
  <pageMargins left="0.43307086614173229" right="0.15748031496062992" top="0.31496062992125984" bottom="0.39370078740157483" header="0.15748031496062992" footer="0.15748031496062992"/>
  <pageSetup paperSize="9" fitToHeight="0" orientation="landscape" verticalDpi="200" r:id="rId1"/>
  <headerFooter>
    <oddFooter>&amp;L&amp;"Times New Roman,Regular"&amp;F&amp;C&amp;"Times New Roman,Regular"&amp;P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F83"/>
  <sheetViews>
    <sheetView zoomScaleNormal="100" workbookViewId="0">
      <pane ySplit="4" topLeftCell="A5" activePane="bottomLeft" state="frozen"/>
      <selection activeCell="B14" sqref="B14"/>
      <selection pane="bottomLeft" activeCell="B6" sqref="B6"/>
    </sheetView>
  </sheetViews>
  <sheetFormatPr defaultColWidth="9.1796875" defaultRowHeight="13" x14ac:dyDescent="0.25"/>
  <cols>
    <col min="1" max="1" width="10.26953125" style="2" customWidth="1"/>
    <col min="2" max="2" width="37.26953125" style="2" customWidth="1"/>
    <col min="3" max="3" width="39.1796875" style="2" customWidth="1"/>
    <col min="4" max="6" width="14.1796875" style="20" customWidth="1"/>
    <col min="7" max="7" width="13.54296875" style="1" bestFit="1" customWidth="1"/>
    <col min="8" max="16384" width="9.1796875" style="1"/>
  </cols>
  <sheetData>
    <row r="1" spans="1:6" x14ac:dyDescent="0.25">
      <c r="A1" s="124"/>
      <c r="B1" s="124"/>
      <c r="C1" s="124"/>
      <c r="D1" s="124"/>
      <c r="E1" s="124"/>
      <c r="F1" s="124"/>
    </row>
    <row r="3" spans="1:6" ht="21.65" customHeight="1" x14ac:dyDescent="0.25">
      <c r="A3" s="117" t="s">
        <v>0</v>
      </c>
      <c r="B3" s="119" t="s">
        <v>11</v>
      </c>
      <c r="C3" s="119" t="s">
        <v>2</v>
      </c>
      <c r="D3" s="121" t="s">
        <v>10</v>
      </c>
      <c r="E3" s="122"/>
      <c r="F3" s="123"/>
    </row>
    <row r="4" spans="1:6" ht="22.15" customHeight="1" x14ac:dyDescent="0.25">
      <c r="A4" s="118"/>
      <c r="B4" s="120"/>
      <c r="C4" s="120"/>
      <c r="D4" s="58">
        <v>2017</v>
      </c>
      <c r="E4" s="58">
        <v>2018</v>
      </c>
      <c r="F4" s="58">
        <v>2019</v>
      </c>
    </row>
    <row r="5" spans="1:6" x14ac:dyDescent="0.25">
      <c r="A5" s="72"/>
      <c r="B5" s="3"/>
      <c r="C5" s="4"/>
      <c r="D5" s="8"/>
      <c r="E5" s="8"/>
      <c r="F5" s="8"/>
    </row>
    <row r="6" spans="1:6" s="49" customFormat="1" ht="30" x14ac:dyDescent="0.25">
      <c r="A6" s="88"/>
      <c r="B6" s="46" t="s">
        <v>71</v>
      </c>
      <c r="C6" s="47"/>
      <c r="D6" s="48">
        <f>D8</f>
        <v>10710080</v>
      </c>
      <c r="E6" s="48">
        <f>E8</f>
        <v>8363923</v>
      </c>
      <c r="F6" s="48">
        <f>F8</f>
        <v>7497985</v>
      </c>
    </row>
    <row r="7" spans="1:6" x14ac:dyDescent="0.25">
      <c r="A7" s="89"/>
      <c r="B7" s="36"/>
      <c r="C7" s="25"/>
      <c r="D7" s="26"/>
      <c r="E7" s="26"/>
      <c r="F7" s="26"/>
    </row>
    <row r="8" spans="1:6" s="10" customFormat="1" x14ac:dyDescent="0.25">
      <c r="A8" s="76"/>
      <c r="B8" s="14" t="s">
        <v>72</v>
      </c>
      <c r="C8" s="15"/>
      <c r="D8" s="11">
        <f>D11+D34+D80+D9</f>
        <v>10710080</v>
      </c>
      <c r="E8" s="11">
        <f>E11+E34+E80+E9</f>
        <v>8363923</v>
      </c>
      <c r="F8" s="11">
        <f>F11+F34+F80+F9</f>
        <v>7497985</v>
      </c>
    </row>
    <row r="9" spans="1:6" s="10" customFormat="1" x14ac:dyDescent="0.25">
      <c r="A9" s="77" t="s">
        <v>12</v>
      </c>
      <c r="B9" s="21" t="s">
        <v>184</v>
      </c>
      <c r="C9" s="12"/>
      <c r="D9" s="19">
        <f>D10</f>
        <v>8187</v>
      </c>
      <c r="E9" s="19">
        <f>E10</f>
        <v>0</v>
      </c>
      <c r="F9" s="19">
        <f>F10</f>
        <v>0</v>
      </c>
    </row>
    <row r="10" spans="1:6" s="10" customFormat="1" ht="65" x14ac:dyDescent="0.25">
      <c r="A10" s="77"/>
      <c r="B10" s="21"/>
      <c r="C10" s="12" t="s">
        <v>185</v>
      </c>
      <c r="D10" s="19">
        <v>8187</v>
      </c>
      <c r="E10" s="19"/>
      <c r="F10" s="19"/>
    </row>
    <row r="11" spans="1:6" s="10" customFormat="1" x14ac:dyDescent="0.25">
      <c r="A11" s="77" t="s">
        <v>14</v>
      </c>
      <c r="B11" s="21" t="s">
        <v>73</v>
      </c>
      <c r="C11" s="12"/>
      <c r="D11" s="19">
        <f>D12+D16+D20+D24+D27</f>
        <v>1587893</v>
      </c>
      <c r="E11" s="19">
        <f>E12+E16+E20+E24+E27</f>
        <v>1478923</v>
      </c>
      <c r="F11" s="19">
        <f>F12+F16+F20+F24+F27</f>
        <v>1651985</v>
      </c>
    </row>
    <row r="12" spans="1:6" s="10" customFormat="1" ht="26" x14ac:dyDescent="0.25">
      <c r="A12" s="77"/>
      <c r="B12" s="21"/>
      <c r="C12" s="56" t="s">
        <v>74</v>
      </c>
      <c r="D12" s="57">
        <f>SUM(D13:D15)</f>
        <v>248003</v>
      </c>
      <c r="E12" s="57">
        <f>SUM(E13:E15)</f>
        <v>248003</v>
      </c>
      <c r="F12" s="57">
        <f>SUM(F13:F15)</f>
        <v>465435</v>
      </c>
    </row>
    <row r="13" spans="1:6" s="10" customFormat="1" ht="91" x14ac:dyDescent="0.25">
      <c r="A13" s="77"/>
      <c r="B13" s="21"/>
      <c r="C13" s="12" t="s">
        <v>75</v>
      </c>
      <c r="D13" s="17">
        <v>0</v>
      </c>
      <c r="E13" s="17">
        <v>0</v>
      </c>
      <c r="F13" s="17">
        <v>217432</v>
      </c>
    </row>
    <row r="14" spans="1:6" s="10" customFormat="1" ht="26" x14ac:dyDescent="0.25">
      <c r="A14" s="77"/>
      <c r="B14" s="21"/>
      <c r="C14" s="12" t="s">
        <v>76</v>
      </c>
      <c r="D14" s="17">
        <v>198003</v>
      </c>
      <c r="E14" s="17">
        <v>198003</v>
      </c>
      <c r="F14" s="17">
        <v>198003</v>
      </c>
    </row>
    <row r="15" spans="1:6" s="10" customFormat="1" ht="26" x14ac:dyDescent="0.25">
      <c r="A15" s="77"/>
      <c r="B15" s="21"/>
      <c r="C15" s="12" t="s">
        <v>77</v>
      </c>
      <c r="D15" s="17">
        <v>50000</v>
      </c>
      <c r="E15" s="17">
        <v>50000</v>
      </c>
      <c r="F15" s="17">
        <v>50000</v>
      </c>
    </row>
    <row r="16" spans="1:6" s="10" customFormat="1" ht="26" x14ac:dyDescent="0.25">
      <c r="A16" s="77"/>
      <c r="B16" s="21"/>
      <c r="C16" s="56" t="s">
        <v>78</v>
      </c>
      <c r="D16" s="57">
        <f>SUM(D17:D19)</f>
        <v>209500</v>
      </c>
      <c r="E16" s="57">
        <f>SUM(E17:E19)</f>
        <v>221500</v>
      </c>
      <c r="F16" s="57">
        <f>SUM(F17:F19)</f>
        <v>159500</v>
      </c>
    </row>
    <row r="17" spans="1:6" s="10" customFormat="1" ht="26" x14ac:dyDescent="0.25">
      <c r="A17" s="77"/>
      <c r="B17" s="21"/>
      <c r="C17" s="12" t="s">
        <v>79</v>
      </c>
      <c r="D17" s="17">
        <v>48000</v>
      </c>
      <c r="E17" s="17">
        <v>0</v>
      </c>
      <c r="F17" s="17">
        <v>0</v>
      </c>
    </row>
    <row r="18" spans="1:6" s="10" customFormat="1" ht="26" x14ac:dyDescent="0.25">
      <c r="A18" s="77"/>
      <c r="B18" s="21"/>
      <c r="C18" s="12" t="s">
        <v>80</v>
      </c>
      <c r="D18" s="17">
        <v>0</v>
      </c>
      <c r="E18" s="17">
        <v>50000</v>
      </c>
      <c r="F18" s="17">
        <v>0</v>
      </c>
    </row>
    <row r="19" spans="1:6" s="10" customFormat="1" ht="65" x14ac:dyDescent="0.25">
      <c r="A19" s="77"/>
      <c r="B19" s="21"/>
      <c r="C19" s="12" t="s">
        <v>81</v>
      </c>
      <c r="D19" s="17">
        <v>161500</v>
      </c>
      <c r="E19" s="17">
        <v>171500</v>
      </c>
      <c r="F19" s="17">
        <v>159500</v>
      </c>
    </row>
    <row r="20" spans="1:6" s="10" customFormat="1" x14ac:dyDescent="0.25">
      <c r="A20" s="77"/>
      <c r="B20" s="21"/>
      <c r="C20" s="56" t="s">
        <v>82</v>
      </c>
      <c r="D20" s="57">
        <f>SUM(D21:D23)</f>
        <v>299370</v>
      </c>
      <c r="E20" s="57">
        <f>SUM(E21:E23)</f>
        <v>279340</v>
      </c>
      <c r="F20" s="57">
        <f>SUM(F21:F23)</f>
        <v>316540</v>
      </c>
    </row>
    <row r="21" spans="1:6" s="10" customFormat="1" ht="26" x14ac:dyDescent="0.25">
      <c r="A21" s="77"/>
      <c r="B21" s="21"/>
      <c r="C21" s="12" t="s">
        <v>95</v>
      </c>
      <c r="D21" s="17">
        <v>119200</v>
      </c>
      <c r="E21" s="17">
        <v>149000</v>
      </c>
      <c r="F21" s="17">
        <v>186200</v>
      </c>
    </row>
    <row r="22" spans="1:6" s="10" customFormat="1" ht="39" x14ac:dyDescent="0.25">
      <c r="A22" s="77"/>
      <c r="B22" s="21"/>
      <c r="C22" s="12" t="s">
        <v>83</v>
      </c>
      <c r="D22" s="17">
        <v>89570</v>
      </c>
      <c r="E22" s="17">
        <v>72750</v>
      </c>
      <c r="F22" s="17">
        <v>72750</v>
      </c>
    </row>
    <row r="23" spans="1:6" s="10" customFormat="1" ht="26" x14ac:dyDescent="0.25">
      <c r="A23" s="77"/>
      <c r="B23" s="21"/>
      <c r="C23" s="12" t="s">
        <v>84</v>
      </c>
      <c r="D23" s="17">
        <v>90600</v>
      </c>
      <c r="E23" s="17">
        <v>57590</v>
      </c>
      <c r="F23" s="17">
        <v>57590</v>
      </c>
    </row>
    <row r="24" spans="1:6" s="10" customFormat="1" x14ac:dyDescent="0.25">
      <c r="A24" s="77"/>
      <c r="B24" s="21"/>
      <c r="C24" s="56" t="s">
        <v>85</v>
      </c>
      <c r="D24" s="57">
        <f>SUM(D25:D26)</f>
        <v>260680</v>
      </c>
      <c r="E24" s="57">
        <f>SUM(E25:E26)</f>
        <v>190680</v>
      </c>
      <c r="F24" s="57">
        <f>SUM(F25:F26)</f>
        <v>170680</v>
      </c>
    </row>
    <row r="25" spans="1:6" ht="52" x14ac:dyDescent="0.25">
      <c r="A25" s="77"/>
      <c r="B25" s="21"/>
      <c r="C25" s="12" t="s">
        <v>86</v>
      </c>
      <c r="D25" s="17">
        <v>90680</v>
      </c>
      <c r="E25" s="17">
        <v>90680</v>
      </c>
      <c r="F25" s="17">
        <v>90680</v>
      </c>
    </row>
    <row r="26" spans="1:6" ht="52" x14ac:dyDescent="0.25">
      <c r="A26" s="77"/>
      <c r="B26" s="21"/>
      <c r="C26" s="12" t="s">
        <v>87</v>
      </c>
      <c r="D26" s="17">
        <v>170000</v>
      </c>
      <c r="E26" s="17">
        <v>100000</v>
      </c>
      <c r="F26" s="17">
        <v>80000</v>
      </c>
    </row>
    <row r="27" spans="1:6" ht="26" x14ac:dyDescent="0.25">
      <c r="A27" s="77"/>
      <c r="B27" s="21"/>
      <c r="C27" s="56" t="s">
        <v>88</v>
      </c>
      <c r="D27" s="57">
        <f>SUM(D28:D33)</f>
        <v>570340</v>
      </c>
      <c r="E27" s="57">
        <f>SUM(E28:E33)</f>
        <v>539400</v>
      </c>
      <c r="F27" s="57">
        <f>SUM(F28:F33)</f>
        <v>539830</v>
      </c>
    </row>
    <row r="28" spans="1:6" ht="52" x14ac:dyDescent="0.25">
      <c r="A28" s="77"/>
      <c r="B28" s="21"/>
      <c r="C28" s="12" t="s">
        <v>89</v>
      </c>
      <c r="D28" s="17">
        <v>375830</v>
      </c>
      <c r="E28" s="17">
        <v>349450</v>
      </c>
      <c r="F28" s="17">
        <v>341990</v>
      </c>
    </row>
    <row r="29" spans="1:6" ht="39" x14ac:dyDescent="0.25">
      <c r="A29" s="77"/>
      <c r="B29" s="21"/>
      <c r="C29" s="12" t="s">
        <v>90</v>
      </c>
      <c r="D29" s="17">
        <v>16000</v>
      </c>
      <c r="E29" s="17">
        <v>16000</v>
      </c>
      <c r="F29" s="17">
        <v>16000</v>
      </c>
    </row>
    <row r="30" spans="1:6" ht="26" x14ac:dyDescent="0.25">
      <c r="A30" s="77"/>
      <c r="B30" s="21"/>
      <c r="C30" s="12" t="s">
        <v>91</v>
      </c>
      <c r="D30" s="17">
        <v>42350</v>
      </c>
      <c r="E30" s="17">
        <v>40630</v>
      </c>
      <c r="F30" s="17">
        <v>40630</v>
      </c>
    </row>
    <row r="31" spans="1:6" ht="26" x14ac:dyDescent="0.25">
      <c r="A31" s="77"/>
      <c r="B31" s="21"/>
      <c r="C31" s="12" t="s">
        <v>92</v>
      </c>
      <c r="D31" s="17">
        <v>18690</v>
      </c>
      <c r="E31" s="17">
        <v>18690</v>
      </c>
      <c r="F31" s="17">
        <v>18690</v>
      </c>
    </row>
    <row r="32" spans="1:6" ht="26" x14ac:dyDescent="0.25">
      <c r="A32" s="77"/>
      <c r="B32" s="21"/>
      <c r="C32" s="12" t="s">
        <v>93</v>
      </c>
      <c r="D32" s="17">
        <v>112040</v>
      </c>
      <c r="E32" s="17">
        <v>112040</v>
      </c>
      <c r="F32" s="17">
        <v>112040</v>
      </c>
    </row>
    <row r="33" spans="1:6" ht="65" x14ac:dyDescent="0.25">
      <c r="A33" s="77"/>
      <c r="B33" s="21"/>
      <c r="C33" s="12" t="s">
        <v>94</v>
      </c>
      <c r="D33" s="17">
        <v>5430</v>
      </c>
      <c r="E33" s="17">
        <v>2590</v>
      </c>
      <c r="F33" s="17">
        <v>10480</v>
      </c>
    </row>
    <row r="34" spans="1:6" x14ac:dyDescent="0.25">
      <c r="A34" s="77" t="s">
        <v>96</v>
      </c>
      <c r="B34" s="21" t="s">
        <v>97</v>
      </c>
      <c r="C34" s="12"/>
      <c r="D34" s="17">
        <f>D35+D42+D49+D51+D53+D57+D59+D61+D64</f>
        <v>8564000</v>
      </c>
      <c r="E34" s="17">
        <f>E35+E42+E49+E51+E53+E57+E59+E61+E64</f>
        <v>6535000</v>
      </c>
      <c r="F34" s="17">
        <f>F35+F42+F49+F51+F53+F57+F59+F61+F64</f>
        <v>5496000</v>
      </c>
    </row>
    <row r="35" spans="1:6" ht="39" x14ac:dyDescent="0.25">
      <c r="A35" s="77"/>
      <c r="B35" s="21"/>
      <c r="C35" s="56" t="s">
        <v>98</v>
      </c>
      <c r="D35" s="57">
        <f>SUM(D36:D41)</f>
        <v>875000</v>
      </c>
      <c r="E35" s="57">
        <f>SUM(E36:E41)</f>
        <v>2568000</v>
      </c>
      <c r="F35" s="57">
        <f>SUM(F36:F41)</f>
        <v>2719000</v>
      </c>
    </row>
    <row r="36" spans="1:6" ht="91" x14ac:dyDescent="0.25">
      <c r="A36" s="77"/>
      <c r="B36" s="21"/>
      <c r="C36" s="12" t="s">
        <v>99</v>
      </c>
      <c r="D36" s="17">
        <v>65000</v>
      </c>
      <c r="E36" s="17">
        <v>45000</v>
      </c>
      <c r="F36" s="17">
        <v>45000</v>
      </c>
    </row>
    <row r="37" spans="1:6" ht="78" x14ac:dyDescent="0.25">
      <c r="A37" s="77"/>
      <c r="B37" s="21" t="s">
        <v>100</v>
      </c>
      <c r="C37" s="12" t="s">
        <v>101</v>
      </c>
      <c r="D37" s="17">
        <v>364000</v>
      </c>
      <c r="E37" s="17">
        <v>728000</v>
      </c>
      <c r="F37" s="17">
        <v>728000</v>
      </c>
    </row>
    <row r="38" spans="1:6" ht="65" x14ac:dyDescent="0.25">
      <c r="A38" s="77"/>
      <c r="B38" s="21"/>
      <c r="C38" s="12" t="s">
        <v>102</v>
      </c>
      <c r="D38" s="17">
        <v>195000</v>
      </c>
      <c r="E38" s="17">
        <v>1040000</v>
      </c>
      <c r="F38" s="17">
        <v>1040000</v>
      </c>
    </row>
    <row r="39" spans="1:6" ht="78" x14ac:dyDescent="0.25">
      <c r="A39" s="77"/>
      <c r="B39" s="21"/>
      <c r="C39" s="12" t="s">
        <v>367</v>
      </c>
      <c r="D39" s="17">
        <v>126000</v>
      </c>
      <c r="E39" s="17">
        <v>630000</v>
      </c>
      <c r="F39" s="17">
        <v>756000</v>
      </c>
    </row>
    <row r="40" spans="1:6" ht="39" x14ac:dyDescent="0.25">
      <c r="A40" s="77"/>
      <c r="B40" s="21"/>
      <c r="C40" s="12" t="s">
        <v>103</v>
      </c>
      <c r="D40" s="17">
        <v>75000</v>
      </c>
      <c r="E40" s="17">
        <v>75000</v>
      </c>
      <c r="F40" s="17">
        <v>100000</v>
      </c>
    </row>
    <row r="41" spans="1:6" ht="39" x14ac:dyDescent="0.25">
      <c r="A41" s="77"/>
      <c r="B41" s="21"/>
      <c r="C41" s="12" t="s">
        <v>104</v>
      </c>
      <c r="D41" s="17">
        <v>50000</v>
      </c>
      <c r="E41" s="17">
        <v>50000</v>
      </c>
      <c r="F41" s="17">
        <v>50000</v>
      </c>
    </row>
    <row r="42" spans="1:6" ht="26" x14ac:dyDescent="0.25">
      <c r="A42" s="77"/>
      <c r="B42" s="21"/>
      <c r="C42" s="56" t="s">
        <v>137</v>
      </c>
      <c r="D42" s="57">
        <f>SUM(D43:D48)</f>
        <v>940000</v>
      </c>
      <c r="E42" s="57">
        <f>SUM(E43:E48)</f>
        <v>1570000</v>
      </c>
      <c r="F42" s="57">
        <f>SUM(F43:F48)</f>
        <v>1595000</v>
      </c>
    </row>
    <row r="43" spans="1:6" ht="65" x14ac:dyDescent="0.25">
      <c r="A43" s="77"/>
      <c r="B43" s="21" t="s">
        <v>100</v>
      </c>
      <c r="C43" s="12" t="s">
        <v>105</v>
      </c>
      <c r="D43" s="17">
        <v>65000</v>
      </c>
      <c r="E43" s="17">
        <v>45000</v>
      </c>
      <c r="F43" s="17">
        <v>45000</v>
      </c>
    </row>
    <row r="44" spans="1:6" ht="78" x14ac:dyDescent="0.25">
      <c r="A44" s="77"/>
      <c r="B44" s="21"/>
      <c r="C44" s="12" t="s">
        <v>106</v>
      </c>
      <c r="D44" s="17">
        <v>280000</v>
      </c>
      <c r="E44" s="17">
        <v>490000</v>
      </c>
      <c r="F44" s="17">
        <v>490000</v>
      </c>
    </row>
    <row r="45" spans="1:6" ht="78" x14ac:dyDescent="0.25">
      <c r="A45" s="77"/>
      <c r="B45" s="21"/>
      <c r="C45" s="12" t="s">
        <v>107</v>
      </c>
      <c r="D45" s="17">
        <v>120000</v>
      </c>
      <c r="E45" s="17">
        <v>350000</v>
      </c>
      <c r="F45" s="17">
        <v>350000</v>
      </c>
    </row>
    <row r="46" spans="1:6" ht="91" x14ac:dyDescent="0.25">
      <c r="A46" s="77"/>
      <c r="B46" s="21"/>
      <c r="C46" s="12" t="s">
        <v>108</v>
      </c>
      <c r="D46" s="17">
        <v>350000</v>
      </c>
      <c r="E46" s="17">
        <v>560000</v>
      </c>
      <c r="F46" s="17">
        <v>560000</v>
      </c>
    </row>
    <row r="47" spans="1:6" ht="39" x14ac:dyDescent="0.25">
      <c r="A47" s="77"/>
      <c r="B47" s="21"/>
      <c r="C47" s="12" t="s">
        <v>109</v>
      </c>
      <c r="D47" s="17">
        <v>75000</v>
      </c>
      <c r="E47" s="17">
        <v>75000</v>
      </c>
      <c r="F47" s="17">
        <v>100000</v>
      </c>
    </row>
    <row r="48" spans="1:6" ht="39" x14ac:dyDescent="0.25">
      <c r="A48" s="77"/>
      <c r="B48" s="21"/>
      <c r="C48" s="12" t="s">
        <v>110</v>
      </c>
      <c r="D48" s="17">
        <v>50000</v>
      </c>
      <c r="E48" s="17">
        <v>50000</v>
      </c>
      <c r="F48" s="17">
        <v>50000</v>
      </c>
    </row>
    <row r="49" spans="1:6" x14ac:dyDescent="0.25">
      <c r="A49" s="77"/>
      <c r="B49" s="21"/>
      <c r="C49" s="56" t="s">
        <v>111</v>
      </c>
      <c r="D49" s="57">
        <f>SUM(D50)</f>
        <v>60000</v>
      </c>
      <c r="E49" s="57">
        <f>SUM(E50)</f>
        <v>60000</v>
      </c>
      <c r="F49" s="57">
        <f>SUM(F50)</f>
        <v>60000</v>
      </c>
    </row>
    <row r="50" spans="1:6" ht="65" x14ac:dyDescent="0.25">
      <c r="A50" s="77"/>
      <c r="B50" s="21"/>
      <c r="C50" s="12" t="s">
        <v>112</v>
      </c>
      <c r="D50" s="17">
        <v>60000</v>
      </c>
      <c r="E50" s="17">
        <v>60000</v>
      </c>
      <c r="F50" s="17">
        <v>60000</v>
      </c>
    </row>
    <row r="51" spans="1:6" ht="26" x14ac:dyDescent="0.25">
      <c r="A51" s="77"/>
      <c r="B51" s="21"/>
      <c r="C51" s="56" t="s">
        <v>138</v>
      </c>
      <c r="D51" s="57">
        <f>SUM(D52)</f>
        <v>350000</v>
      </c>
      <c r="E51" s="57">
        <f>SUM(E52)</f>
        <v>350000</v>
      </c>
      <c r="F51" s="57">
        <f>SUM(F52)</f>
        <v>350000</v>
      </c>
    </row>
    <row r="52" spans="1:6" ht="52" x14ac:dyDescent="0.25">
      <c r="A52" s="77"/>
      <c r="B52" s="21"/>
      <c r="C52" s="12" t="s">
        <v>113</v>
      </c>
      <c r="D52" s="17">
        <v>350000</v>
      </c>
      <c r="E52" s="17">
        <v>350000</v>
      </c>
      <c r="F52" s="17">
        <v>350000</v>
      </c>
    </row>
    <row r="53" spans="1:6" x14ac:dyDescent="0.25">
      <c r="A53" s="77"/>
      <c r="B53" s="21"/>
      <c r="C53" s="56" t="s">
        <v>139</v>
      </c>
      <c r="D53" s="57">
        <f>SUM(D54:D56)</f>
        <v>900000</v>
      </c>
      <c r="E53" s="57">
        <f>SUM(E54:E56)</f>
        <v>900000</v>
      </c>
      <c r="F53" s="57">
        <f>SUM(F54:F56)</f>
        <v>0</v>
      </c>
    </row>
    <row r="54" spans="1:6" ht="39" x14ac:dyDescent="0.25">
      <c r="A54" s="77"/>
      <c r="B54" s="21"/>
      <c r="C54" s="12" t="s">
        <v>114</v>
      </c>
      <c r="D54" s="17">
        <v>600000</v>
      </c>
      <c r="E54" s="17">
        <v>600000</v>
      </c>
      <c r="F54" s="17">
        <v>0</v>
      </c>
    </row>
    <row r="55" spans="1:6" ht="78" x14ac:dyDescent="0.25">
      <c r="A55" s="77"/>
      <c r="B55" s="21"/>
      <c r="C55" s="12" t="s">
        <v>115</v>
      </c>
      <c r="D55" s="17">
        <v>150000</v>
      </c>
      <c r="E55" s="17">
        <v>150000</v>
      </c>
      <c r="F55" s="17"/>
    </row>
    <row r="56" spans="1:6" ht="78" x14ac:dyDescent="0.25">
      <c r="A56" s="77"/>
      <c r="B56" s="21"/>
      <c r="C56" s="12" t="s">
        <v>368</v>
      </c>
      <c r="D56" s="17">
        <v>150000</v>
      </c>
      <c r="E56" s="17">
        <v>150000</v>
      </c>
      <c r="F56" s="17"/>
    </row>
    <row r="57" spans="1:6" ht="26" x14ac:dyDescent="0.25">
      <c r="A57" s="77"/>
      <c r="B57" s="21"/>
      <c r="C57" s="56" t="s">
        <v>369</v>
      </c>
      <c r="D57" s="57">
        <f>SUM(D58)</f>
        <v>312000</v>
      </c>
      <c r="E57" s="57">
        <f>SUM(E58)</f>
        <v>312000</v>
      </c>
      <c r="F57" s="57">
        <f>SUM(F58)</f>
        <v>312000</v>
      </c>
    </row>
    <row r="58" spans="1:6" ht="130" x14ac:dyDescent="0.25">
      <c r="A58" s="77"/>
      <c r="B58" s="21"/>
      <c r="C58" s="12" t="s">
        <v>116</v>
      </c>
      <c r="D58" s="17">
        <v>312000</v>
      </c>
      <c r="E58" s="17">
        <v>312000</v>
      </c>
      <c r="F58" s="17">
        <v>312000</v>
      </c>
    </row>
    <row r="59" spans="1:6" x14ac:dyDescent="0.25">
      <c r="A59" s="77"/>
      <c r="B59" s="21"/>
      <c r="C59" s="56" t="s">
        <v>117</v>
      </c>
      <c r="D59" s="57">
        <v>120000</v>
      </c>
      <c r="E59" s="57">
        <v>120000</v>
      </c>
      <c r="F59" s="57">
        <v>120000</v>
      </c>
    </row>
    <row r="60" spans="1:6" ht="91" x14ac:dyDescent="0.25">
      <c r="A60" s="77"/>
      <c r="B60" s="21"/>
      <c r="C60" s="12" t="s">
        <v>118</v>
      </c>
      <c r="D60" s="17">
        <v>120000</v>
      </c>
      <c r="E60" s="17">
        <v>120000</v>
      </c>
      <c r="F60" s="17">
        <v>120000</v>
      </c>
    </row>
    <row r="61" spans="1:6" ht="26" x14ac:dyDescent="0.25">
      <c r="A61" s="77"/>
      <c r="B61" s="21"/>
      <c r="C61" s="56" t="s">
        <v>119</v>
      </c>
      <c r="D61" s="57">
        <f>SUM(D62:D63)</f>
        <v>100000</v>
      </c>
      <c r="E61" s="57">
        <f>SUM(E62:E63)</f>
        <v>105000</v>
      </c>
      <c r="F61" s="57">
        <f>SUM(F62:F63)</f>
        <v>110000</v>
      </c>
    </row>
    <row r="62" spans="1:6" ht="52" x14ac:dyDescent="0.25">
      <c r="A62" s="77"/>
      <c r="B62" s="21"/>
      <c r="C62" s="12" t="s">
        <v>120</v>
      </c>
      <c r="D62" s="17">
        <v>35000</v>
      </c>
      <c r="E62" s="17">
        <v>25000</v>
      </c>
      <c r="F62" s="17">
        <v>30000</v>
      </c>
    </row>
    <row r="63" spans="1:6" ht="65" x14ac:dyDescent="0.25">
      <c r="A63" s="77"/>
      <c r="B63" s="21"/>
      <c r="C63" s="12" t="s">
        <v>121</v>
      </c>
      <c r="D63" s="17">
        <v>65000</v>
      </c>
      <c r="E63" s="17">
        <v>80000</v>
      </c>
      <c r="F63" s="17">
        <v>80000</v>
      </c>
    </row>
    <row r="64" spans="1:6" x14ac:dyDescent="0.25">
      <c r="A64" s="77"/>
      <c r="B64" s="21"/>
      <c r="C64" s="56" t="s">
        <v>122</v>
      </c>
      <c r="D64" s="57">
        <f>SUM(D65:D79)</f>
        <v>4907000</v>
      </c>
      <c r="E64" s="57">
        <f>SUM(E65:E79)</f>
        <v>550000</v>
      </c>
      <c r="F64" s="57">
        <f>SUM(F65:F79)</f>
        <v>230000</v>
      </c>
    </row>
    <row r="65" spans="1:6" ht="91" x14ac:dyDescent="0.25">
      <c r="A65" s="77"/>
      <c r="B65" s="21"/>
      <c r="C65" s="12" t="s">
        <v>123</v>
      </c>
      <c r="D65" s="17">
        <v>150000</v>
      </c>
      <c r="E65" s="17">
        <v>150000</v>
      </c>
      <c r="F65" s="17">
        <v>150000</v>
      </c>
    </row>
    <row r="66" spans="1:6" ht="104" x14ac:dyDescent="0.25">
      <c r="A66" s="77"/>
      <c r="B66" s="21"/>
      <c r="C66" s="12" t="s">
        <v>124</v>
      </c>
      <c r="D66" s="17">
        <v>1500000</v>
      </c>
      <c r="E66" s="17">
        <v>0</v>
      </c>
      <c r="F66" s="17">
        <v>0</v>
      </c>
    </row>
    <row r="67" spans="1:6" ht="91" x14ac:dyDescent="0.25">
      <c r="A67" s="77"/>
      <c r="B67" s="21"/>
      <c r="C67" s="12" t="s">
        <v>125</v>
      </c>
      <c r="D67" s="17">
        <v>250000</v>
      </c>
      <c r="E67" s="17">
        <v>0</v>
      </c>
      <c r="F67" s="17">
        <v>0</v>
      </c>
    </row>
    <row r="68" spans="1:6" ht="39" x14ac:dyDescent="0.25">
      <c r="A68" s="77"/>
      <c r="B68" s="21"/>
      <c r="C68" s="12" t="s">
        <v>126</v>
      </c>
      <c r="D68" s="17">
        <v>1300000</v>
      </c>
      <c r="E68" s="17">
        <v>0</v>
      </c>
      <c r="F68" s="17">
        <v>0</v>
      </c>
    </row>
    <row r="69" spans="1:6" ht="26" x14ac:dyDescent="0.25">
      <c r="A69" s="77"/>
      <c r="B69" s="21"/>
      <c r="C69" s="12" t="s">
        <v>127</v>
      </c>
      <c r="D69" s="17">
        <v>165000</v>
      </c>
      <c r="E69" s="17">
        <v>0</v>
      </c>
      <c r="F69" s="17">
        <v>0</v>
      </c>
    </row>
    <row r="70" spans="1:6" ht="26" x14ac:dyDescent="0.25">
      <c r="A70" s="77"/>
      <c r="B70" s="21"/>
      <c r="C70" s="12" t="s">
        <v>370</v>
      </c>
      <c r="D70" s="17">
        <v>12000</v>
      </c>
      <c r="E70" s="17">
        <v>0</v>
      </c>
      <c r="F70" s="17">
        <v>0</v>
      </c>
    </row>
    <row r="71" spans="1:6" ht="26" x14ac:dyDescent="0.25">
      <c r="A71" s="77"/>
      <c r="B71" s="21"/>
      <c r="C71" s="12" t="s">
        <v>128</v>
      </c>
      <c r="D71" s="17">
        <v>110000</v>
      </c>
      <c r="E71" s="17">
        <v>0</v>
      </c>
      <c r="F71" s="17">
        <v>0</v>
      </c>
    </row>
    <row r="72" spans="1:6" ht="26" x14ac:dyDescent="0.25">
      <c r="A72" s="77"/>
      <c r="B72" s="21"/>
      <c r="C72" s="12" t="s">
        <v>129</v>
      </c>
      <c r="D72" s="17">
        <v>195000</v>
      </c>
      <c r="E72" s="17">
        <v>0</v>
      </c>
      <c r="F72" s="17">
        <v>0</v>
      </c>
    </row>
    <row r="73" spans="1:6" ht="52" x14ac:dyDescent="0.25">
      <c r="A73" s="77"/>
      <c r="B73" s="21"/>
      <c r="C73" s="12" t="s">
        <v>130</v>
      </c>
      <c r="D73" s="17">
        <v>30000</v>
      </c>
      <c r="E73" s="17">
        <v>0</v>
      </c>
      <c r="F73" s="17">
        <v>0</v>
      </c>
    </row>
    <row r="74" spans="1:6" ht="39" x14ac:dyDescent="0.25">
      <c r="A74" s="77"/>
      <c r="B74" s="21"/>
      <c r="C74" s="12" t="s">
        <v>131</v>
      </c>
      <c r="D74" s="17">
        <v>35000</v>
      </c>
      <c r="E74" s="17">
        <v>0</v>
      </c>
      <c r="F74" s="17">
        <v>0</v>
      </c>
    </row>
    <row r="75" spans="1:6" ht="26" x14ac:dyDescent="0.25">
      <c r="A75" s="77"/>
      <c r="B75" s="21"/>
      <c r="C75" s="12" t="s">
        <v>132</v>
      </c>
      <c r="D75" s="17">
        <v>380000</v>
      </c>
      <c r="E75" s="17">
        <v>0</v>
      </c>
      <c r="F75" s="17">
        <v>0</v>
      </c>
    </row>
    <row r="76" spans="1:6" ht="52" x14ac:dyDescent="0.25">
      <c r="A76" s="77"/>
      <c r="B76" s="21"/>
      <c r="C76" s="12" t="s">
        <v>133</v>
      </c>
      <c r="D76" s="17"/>
      <c r="E76" s="17">
        <v>320000</v>
      </c>
      <c r="F76" s="17">
        <v>0</v>
      </c>
    </row>
    <row r="77" spans="1:6" ht="52" x14ac:dyDescent="0.25">
      <c r="A77" s="77"/>
      <c r="B77" s="21"/>
      <c r="C77" s="12" t="s">
        <v>134</v>
      </c>
      <c r="D77" s="17">
        <v>50000</v>
      </c>
      <c r="E77" s="17">
        <v>50000</v>
      </c>
      <c r="F77" s="17">
        <v>50000</v>
      </c>
    </row>
    <row r="78" spans="1:6" ht="52" x14ac:dyDescent="0.25">
      <c r="A78" s="77"/>
      <c r="B78" s="21"/>
      <c r="C78" s="12" t="s">
        <v>135</v>
      </c>
      <c r="D78" s="17">
        <v>30000</v>
      </c>
      <c r="E78" s="17">
        <v>30000</v>
      </c>
      <c r="F78" s="17">
        <v>30000</v>
      </c>
    </row>
    <row r="79" spans="1:6" ht="65" x14ac:dyDescent="0.25">
      <c r="A79" s="77"/>
      <c r="B79" s="21"/>
      <c r="C79" s="12" t="s">
        <v>136</v>
      </c>
      <c r="D79" s="17">
        <v>700000</v>
      </c>
      <c r="E79" s="17"/>
      <c r="F79" s="17"/>
    </row>
    <row r="80" spans="1:6" x14ac:dyDescent="0.25">
      <c r="A80" s="77" t="s">
        <v>140</v>
      </c>
      <c r="B80" s="21" t="s">
        <v>141</v>
      </c>
      <c r="C80" s="12"/>
      <c r="D80" s="17">
        <f>SUM(D81:D83)</f>
        <v>550000</v>
      </c>
      <c r="E80" s="17">
        <f>SUM(E81:E83)</f>
        <v>350000</v>
      </c>
      <c r="F80" s="17">
        <f>SUM(F81:F83)</f>
        <v>350000</v>
      </c>
    </row>
    <row r="81" spans="1:6" ht="91" x14ac:dyDescent="0.25">
      <c r="A81" s="77"/>
      <c r="B81" s="21"/>
      <c r="C81" s="12" t="s">
        <v>371</v>
      </c>
      <c r="D81" s="17">
        <v>200000</v>
      </c>
      <c r="E81" s="17">
        <v>200000</v>
      </c>
      <c r="F81" s="17">
        <v>200000</v>
      </c>
    </row>
    <row r="82" spans="1:6" ht="52" x14ac:dyDescent="0.25">
      <c r="A82" s="77"/>
      <c r="B82" s="21"/>
      <c r="C82" s="12" t="s">
        <v>372</v>
      </c>
      <c r="D82" s="17">
        <v>200000</v>
      </c>
      <c r="E82" s="17">
        <v>0</v>
      </c>
      <c r="F82" s="17">
        <v>0</v>
      </c>
    </row>
    <row r="83" spans="1:6" ht="104" x14ac:dyDescent="0.25">
      <c r="A83" s="90"/>
      <c r="B83" s="86"/>
      <c r="C83" s="71" t="s">
        <v>142</v>
      </c>
      <c r="D83" s="87">
        <v>150000</v>
      </c>
      <c r="E83" s="87">
        <v>150000</v>
      </c>
      <c r="F83" s="87">
        <v>150000</v>
      </c>
    </row>
  </sheetData>
  <mergeCells count="5">
    <mergeCell ref="A1:F1"/>
    <mergeCell ref="A3:A4"/>
    <mergeCell ref="B3:B4"/>
    <mergeCell ref="C3:C4"/>
    <mergeCell ref="D3:F3"/>
  </mergeCells>
  <pageMargins left="0.43307086614173229" right="0.15748031496062992" top="0.31496062992125984" bottom="0.39370078740157483" header="0.15748031496062992" footer="0.15748031496062992"/>
  <pageSetup paperSize="9" fitToHeight="0" orientation="landscape" verticalDpi="200" r:id="rId1"/>
  <headerFooter>
    <oddFooter>&amp;L&amp;F&amp;C&amp;P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G13"/>
  <sheetViews>
    <sheetView zoomScale="70" zoomScaleNormal="70" workbookViewId="0">
      <selection activeCell="D3" sqref="D3:F4"/>
    </sheetView>
  </sheetViews>
  <sheetFormatPr defaultColWidth="9.1796875" defaultRowHeight="13" x14ac:dyDescent="0.25"/>
  <cols>
    <col min="1" max="1" width="10.26953125" style="2" customWidth="1"/>
    <col min="2" max="2" width="37.26953125" style="2" customWidth="1"/>
    <col min="3" max="3" width="39.1796875" style="2" customWidth="1"/>
    <col min="4" max="6" width="14.1796875" style="20" customWidth="1"/>
    <col min="7" max="7" width="34.26953125" style="1" customWidth="1"/>
    <col min="8" max="8" width="9.1796875" style="1"/>
    <col min="9" max="9" width="13.54296875" style="1" bestFit="1" customWidth="1"/>
    <col min="10" max="16384" width="9.1796875" style="1"/>
  </cols>
  <sheetData>
    <row r="3" spans="1:7" ht="19.149999999999999" customHeight="1" x14ac:dyDescent="0.25">
      <c r="A3" s="117" t="s">
        <v>0</v>
      </c>
      <c r="B3" s="119" t="s">
        <v>1</v>
      </c>
      <c r="C3" s="119" t="s">
        <v>2</v>
      </c>
      <c r="D3" s="121" t="s">
        <v>10</v>
      </c>
      <c r="E3" s="122"/>
      <c r="F3" s="123"/>
      <c r="G3" s="119" t="s">
        <v>9</v>
      </c>
    </row>
    <row r="4" spans="1:7" ht="25.9" customHeight="1" x14ac:dyDescent="0.25">
      <c r="A4" s="118"/>
      <c r="B4" s="120"/>
      <c r="C4" s="120"/>
      <c r="D4" s="7">
        <v>2015</v>
      </c>
      <c r="E4" s="7">
        <v>2016</v>
      </c>
      <c r="F4" s="7">
        <v>2017</v>
      </c>
      <c r="G4" s="120"/>
    </row>
    <row r="5" spans="1:7" x14ac:dyDescent="0.25">
      <c r="A5" s="5"/>
      <c r="B5" s="3"/>
      <c r="C5" s="4"/>
      <c r="D5" s="8"/>
      <c r="E5" s="9"/>
      <c r="F5" s="8"/>
      <c r="G5" s="6"/>
    </row>
    <row r="6" spans="1:7" s="28" customFormat="1" ht="21" customHeight="1" x14ac:dyDescent="0.25">
      <c r="A6" s="33"/>
      <c r="B6" s="29" t="s">
        <v>7</v>
      </c>
      <c r="C6" s="30"/>
      <c r="D6" s="31">
        <f>D8</f>
        <v>0</v>
      </c>
      <c r="E6" s="31">
        <f>E8</f>
        <v>0</v>
      </c>
      <c r="F6" s="31">
        <f>F8</f>
        <v>0</v>
      </c>
      <c r="G6" s="32"/>
    </row>
    <row r="7" spans="1:7" x14ac:dyDescent="0.25">
      <c r="A7" s="24"/>
      <c r="B7" s="36"/>
      <c r="C7" s="25"/>
      <c r="D7" s="26"/>
      <c r="E7" s="23"/>
      <c r="F7" s="26"/>
      <c r="G7" s="27"/>
    </row>
    <row r="8" spans="1:7" s="10" customFormat="1" x14ac:dyDescent="0.25">
      <c r="A8" s="16"/>
      <c r="B8" s="14" t="s">
        <v>6</v>
      </c>
      <c r="C8" s="15"/>
      <c r="D8" s="11">
        <f>SUM(D9:D13)</f>
        <v>0</v>
      </c>
      <c r="E8" s="11">
        <f>SUM(E9:E13)</f>
        <v>0</v>
      </c>
      <c r="F8" s="11">
        <f>SUM(F9:F13)</f>
        <v>0</v>
      </c>
      <c r="G8" s="13"/>
    </row>
    <row r="9" spans="1:7" s="10" customFormat="1" x14ac:dyDescent="0.25">
      <c r="A9" s="42" t="s">
        <v>8</v>
      </c>
      <c r="B9" s="21"/>
      <c r="C9" s="12"/>
      <c r="D9" s="19"/>
      <c r="E9" s="19"/>
      <c r="F9" s="19"/>
      <c r="G9" s="18"/>
    </row>
    <row r="10" spans="1:7" s="10" customFormat="1" x14ac:dyDescent="0.25">
      <c r="A10" s="42" t="s">
        <v>8</v>
      </c>
      <c r="B10" s="21"/>
      <c r="C10" s="12"/>
      <c r="D10" s="17"/>
      <c r="E10" s="17"/>
      <c r="F10" s="37"/>
      <c r="G10" s="12"/>
    </row>
    <row r="11" spans="1:7" s="10" customFormat="1" x14ac:dyDescent="0.25">
      <c r="A11" s="42" t="s">
        <v>8</v>
      </c>
      <c r="B11" s="21"/>
      <c r="C11" s="38"/>
      <c r="D11" s="17"/>
      <c r="E11" s="17"/>
      <c r="F11" s="37"/>
      <c r="G11" s="12"/>
    </row>
    <row r="12" spans="1:7" s="10" customFormat="1" x14ac:dyDescent="0.25">
      <c r="A12" s="44"/>
      <c r="B12" s="45"/>
      <c r="C12" s="38"/>
      <c r="D12" s="17"/>
      <c r="E12" s="17"/>
      <c r="F12" s="37"/>
      <c r="G12" s="12"/>
    </row>
    <row r="13" spans="1:7" x14ac:dyDescent="0.25">
      <c r="A13" s="43"/>
      <c r="B13" s="21"/>
      <c r="C13" s="39"/>
      <c r="D13" s="19"/>
      <c r="E13" s="19"/>
      <c r="F13" s="40"/>
      <c r="G13" s="18"/>
    </row>
  </sheetData>
  <mergeCells count="5">
    <mergeCell ref="A3:A4"/>
    <mergeCell ref="B3:B4"/>
    <mergeCell ref="C3:C4"/>
    <mergeCell ref="D3:F3"/>
    <mergeCell ref="G3:G4"/>
  </mergeCells>
  <pageMargins left="0.43307086614173229" right="0.15748031496062992" top="0.31496062992125984" bottom="0.39370078740157483" header="0.15748031496062992" footer="0.15748031496062992"/>
  <pageSetup paperSize="9" scale="85" orientation="landscape" verticalDpi="200" r:id="rId1"/>
  <headerFooter>
    <oddFooter>&amp;L&amp;F&amp;C&amp;P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30"/>
  <sheetViews>
    <sheetView zoomScaleNormal="100" workbookViewId="0">
      <pane ySplit="4" topLeftCell="A5" activePane="bottomLeft" state="frozen"/>
      <selection activeCell="B14" sqref="B14"/>
      <selection pane="bottomLeft" activeCell="D6" sqref="D6"/>
    </sheetView>
  </sheetViews>
  <sheetFormatPr defaultColWidth="9.1796875" defaultRowHeight="13" x14ac:dyDescent="0.25"/>
  <cols>
    <col min="1" max="1" width="10.26953125" style="2" customWidth="1"/>
    <col min="2" max="2" width="37.26953125" style="2" customWidth="1"/>
    <col min="3" max="3" width="37.81640625" style="2" customWidth="1"/>
    <col min="4" max="6" width="14.1796875" style="20" customWidth="1"/>
    <col min="7" max="7" width="9.1796875" style="1"/>
    <col min="8" max="8" width="13.54296875" style="1" bestFit="1" customWidth="1"/>
    <col min="9" max="16384" width="9.1796875" style="1"/>
  </cols>
  <sheetData>
    <row r="1" spans="1:6" ht="15" x14ac:dyDescent="0.25">
      <c r="A1" s="116"/>
      <c r="B1" s="116"/>
      <c r="C1" s="116"/>
      <c r="D1" s="116"/>
      <c r="E1" s="116"/>
      <c r="F1" s="116"/>
    </row>
    <row r="3" spans="1:6" ht="21.65" customHeight="1" x14ac:dyDescent="0.25">
      <c r="A3" s="117" t="s">
        <v>0</v>
      </c>
      <c r="B3" s="119" t="s">
        <v>11</v>
      </c>
      <c r="C3" s="119" t="s">
        <v>2</v>
      </c>
      <c r="D3" s="121" t="s">
        <v>10</v>
      </c>
      <c r="E3" s="122"/>
      <c r="F3" s="123"/>
    </row>
    <row r="4" spans="1:6" ht="25.15" customHeight="1" x14ac:dyDescent="0.25">
      <c r="A4" s="118"/>
      <c r="B4" s="120"/>
      <c r="C4" s="120"/>
      <c r="D4" s="58">
        <v>2017</v>
      </c>
      <c r="E4" s="58">
        <v>2018</v>
      </c>
      <c r="F4" s="58">
        <v>2019</v>
      </c>
    </row>
    <row r="5" spans="1:6" x14ac:dyDescent="0.25">
      <c r="A5" s="5"/>
      <c r="B5" s="22"/>
      <c r="C5" s="4"/>
      <c r="D5" s="8"/>
      <c r="E5" s="9"/>
      <c r="F5" s="8"/>
    </row>
    <row r="6" spans="1:6" s="53" customFormat="1" ht="60" x14ac:dyDescent="0.25">
      <c r="A6" s="108"/>
      <c r="B6" s="109" t="s">
        <v>4</v>
      </c>
      <c r="C6" s="110"/>
      <c r="D6" s="111">
        <f>D9+D14+D18</f>
        <v>2640979</v>
      </c>
      <c r="E6" s="111">
        <f>E9+E14+E18</f>
        <v>2733058</v>
      </c>
      <c r="F6" s="111">
        <f>F9+F14+F18</f>
        <v>1159532</v>
      </c>
    </row>
    <row r="7" spans="1:6" ht="15.5" x14ac:dyDescent="0.25">
      <c r="A7" s="104"/>
      <c r="B7" s="105" t="s">
        <v>3</v>
      </c>
      <c r="C7" s="106"/>
      <c r="D7" s="107"/>
      <c r="E7" s="107"/>
      <c r="F7" s="107"/>
    </row>
    <row r="8" spans="1:6" s="55" customFormat="1" ht="15.5" x14ac:dyDescent="0.25">
      <c r="A8" s="89"/>
      <c r="B8" s="36"/>
      <c r="C8" s="25"/>
      <c r="D8" s="26"/>
      <c r="E8" s="26"/>
      <c r="F8" s="26"/>
    </row>
    <row r="9" spans="1:6" s="55" customFormat="1" ht="15.5" x14ac:dyDescent="0.25">
      <c r="A9" s="76"/>
      <c r="B9" s="14" t="s">
        <v>312</v>
      </c>
      <c r="C9" s="15"/>
      <c r="D9" s="11">
        <f>SUM(D10:D12)</f>
        <v>772482</v>
      </c>
      <c r="E9" s="11">
        <f>SUM(E10:E12)</f>
        <v>840613</v>
      </c>
      <c r="F9" s="11">
        <f>SUM(F10:F12)</f>
        <v>886027</v>
      </c>
    </row>
    <row r="10" spans="1:6" s="55" customFormat="1" ht="52" x14ac:dyDescent="0.25">
      <c r="A10" s="77" t="s">
        <v>180</v>
      </c>
      <c r="B10" s="21" t="s">
        <v>277</v>
      </c>
      <c r="C10" s="12" t="s">
        <v>373</v>
      </c>
      <c r="D10" s="19">
        <v>723473</v>
      </c>
      <c r="E10" s="19">
        <v>773481</v>
      </c>
      <c r="F10" s="19">
        <v>629521</v>
      </c>
    </row>
    <row r="11" spans="1:6" ht="52" x14ac:dyDescent="0.25">
      <c r="A11" s="77" t="s">
        <v>278</v>
      </c>
      <c r="B11" s="21" t="s">
        <v>279</v>
      </c>
      <c r="C11" s="12" t="s">
        <v>280</v>
      </c>
      <c r="D11" s="19">
        <v>0</v>
      </c>
      <c r="E11" s="19">
        <v>0</v>
      </c>
      <c r="F11" s="19">
        <v>164163</v>
      </c>
    </row>
    <row r="12" spans="1:6" ht="52" x14ac:dyDescent="0.25">
      <c r="A12" s="77" t="s">
        <v>281</v>
      </c>
      <c r="B12" s="21" t="s">
        <v>282</v>
      </c>
      <c r="C12" s="12" t="s">
        <v>283</v>
      </c>
      <c r="D12" s="17">
        <v>49009</v>
      </c>
      <c r="E12" s="17">
        <v>67132</v>
      </c>
      <c r="F12" s="17">
        <v>92343</v>
      </c>
    </row>
    <row r="13" spans="1:6" x14ac:dyDescent="0.25">
      <c r="A13" s="93"/>
      <c r="B13" s="36"/>
      <c r="C13" s="12"/>
      <c r="D13" s="17"/>
      <c r="E13" s="17"/>
      <c r="F13" s="17"/>
    </row>
    <row r="14" spans="1:6" s="55" customFormat="1" ht="15.5" x14ac:dyDescent="0.25">
      <c r="A14" s="76"/>
      <c r="B14" s="14" t="s">
        <v>143</v>
      </c>
      <c r="C14" s="15"/>
      <c r="D14" s="11">
        <f>SUM(D15:D16)</f>
        <v>1782179</v>
      </c>
      <c r="E14" s="11">
        <f>SUM(E15:E16)</f>
        <v>1806127</v>
      </c>
      <c r="F14" s="11">
        <f>SUM(F15:F16)</f>
        <v>187187</v>
      </c>
    </row>
    <row r="15" spans="1:6" s="55" customFormat="1" ht="39" x14ac:dyDescent="0.25">
      <c r="A15" s="77" t="s">
        <v>177</v>
      </c>
      <c r="B15" s="21" t="s">
        <v>178</v>
      </c>
      <c r="C15" s="12" t="s">
        <v>179</v>
      </c>
      <c r="D15" s="19">
        <v>305114</v>
      </c>
      <c r="E15" s="19">
        <v>339733</v>
      </c>
      <c r="F15" s="19">
        <v>187187</v>
      </c>
    </row>
    <row r="16" spans="1:6" ht="104" x14ac:dyDescent="0.25">
      <c r="A16" s="77" t="s">
        <v>180</v>
      </c>
      <c r="B16" s="21" t="s">
        <v>181</v>
      </c>
      <c r="C16" s="12" t="s">
        <v>182</v>
      </c>
      <c r="D16" s="19">
        <v>1477065</v>
      </c>
      <c r="E16" s="19">
        <v>1466394</v>
      </c>
      <c r="F16" s="19">
        <v>0</v>
      </c>
    </row>
    <row r="17" spans="1:6" x14ac:dyDescent="0.25">
      <c r="A17" s="77"/>
      <c r="B17" s="21"/>
      <c r="C17" s="12"/>
      <c r="D17" s="19"/>
      <c r="E17" s="19"/>
      <c r="F17" s="19"/>
    </row>
    <row r="18" spans="1:6" x14ac:dyDescent="0.25">
      <c r="A18" s="76"/>
      <c r="B18" s="14" t="s">
        <v>314</v>
      </c>
      <c r="C18" s="15"/>
      <c r="D18" s="11">
        <f>D19</f>
        <v>86318</v>
      </c>
      <c r="E18" s="11">
        <f>E19</f>
        <v>86318</v>
      </c>
      <c r="F18" s="11">
        <f>F19</f>
        <v>86318</v>
      </c>
    </row>
    <row r="19" spans="1:6" s="10" customFormat="1" ht="26" x14ac:dyDescent="0.25">
      <c r="A19" s="98" t="s">
        <v>306</v>
      </c>
      <c r="B19" s="92" t="s">
        <v>307</v>
      </c>
      <c r="C19" s="92"/>
      <c r="D19" s="91">
        <v>86318</v>
      </c>
      <c r="E19" s="91">
        <v>86318</v>
      </c>
      <c r="F19" s="91">
        <v>86318</v>
      </c>
    </row>
    <row r="23" spans="1:6" ht="18" x14ac:dyDescent="0.35">
      <c r="A23" s="99" t="s">
        <v>361</v>
      </c>
      <c r="B23" s="34"/>
      <c r="C23" s="34"/>
      <c r="D23" s="34"/>
      <c r="E23" s="34"/>
      <c r="F23" s="103" t="s">
        <v>364</v>
      </c>
    </row>
    <row r="24" spans="1:6" ht="14" x14ac:dyDescent="0.3">
      <c r="A24" s="100"/>
      <c r="B24" s="35"/>
      <c r="C24" s="35"/>
      <c r="D24" s="35"/>
      <c r="E24" s="35"/>
      <c r="F24" s="35"/>
    </row>
    <row r="25" spans="1:6" ht="14" x14ac:dyDescent="0.3">
      <c r="A25" s="100"/>
      <c r="B25" s="35"/>
      <c r="C25" s="35"/>
      <c r="D25" s="35"/>
      <c r="E25" s="35"/>
      <c r="F25" s="35"/>
    </row>
    <row r="26" spans="1:6" ht="14" x14ac:dyDescent="0.3">
      <c r="A26" s="100"/>
      <c r="B26" s="35"/>
      <c r="C26" s="35"/>
      <c r="D26" s="35"/>
      <c r="E26" s="35"/>
      <c r="F26" s="35"/>
    </row>
    <row r="27" spans="1:6" x14ac:dyDescent="0.3">
      <c r="A27" s="101" t="s">
        <v>378</v>
      </c>
      <c r="B27" s="35"/>
      <c r="C27" s="35"/>
      <c r="D27" s="35"/>
      <c r="E27" s="35"/>
      <c r="F27" s="35"/>
    </row>
    <row r="28" spans="1:6" x14ac:dyDescent="0.25">
      <c r="A28" s="102" t="s">
        <v>362</v>
      </c>
      <c r="B28" s="35"/>
      <c r="C28" s="35"/>
      <c r="D28" s="35"/>
      <c r="E28" s="35"/>
      <c r="F28" s="35"/>
    </row>
    <row r="29" spans="1:6" x14ac:dyDescent="0.3">
      <c r="A29" s="101" t="s">
        <v>363</v>
      </c>
      <c r="B29" s="35"/>
      <c r="C29" s="35"/>
      <c r="D29" s="35"/>
      <c r="E29" s="35"/>
      <c r="F29" s="35"/>
    </row>
    <row r="30" spans="1:6" x14ac:dyDescent="0.25">
      <c r="B30" s="35"/>
      <c r="C30" s="35"/>
      <c r="D30" s="35"/>
      <c r="E30" s="35"/>
      <c r="F30" s="35"/>
    </row>
  </sheetData>
  <mergeCells count="5">
    <mergeCell ref="A1:F1"/>
    <mergeCell ref="A3:A4"/>
    <mergeCell ref="B3:B4"/>
    <mergeCell ref="C3:C4"/>
    <mergeCell ref="D3:F3"/>
  </mergeCells>
  <pageMargins left="0.15748031496062992" right="0.15748031496062992" top="0.2" bottom="0.66" header="0.17" footer="0.17"/>
  <pageSetup fitToHeight="0" orientation="landscape" r:id="rId1"/>
  <headerFooter>
    <oddFooter>&amp;L&amp;F&amp;C&amp;P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Pamatf_PB</vt:lpstr>
      <vt:lpstr>Pamatf_PB_neatk</vt:lpstr>
      <vt:lpstr>Pamatf_SB</vt:lpstr>
      <vt:lpstr>ES_fondi</vt:lpstr>
      <vt:lpstr>ES_fondi!Print_Titles</vt:lpstr>
      <vt:lpstr>Pamatf_PB!Print_Titles</vt:lpstr>
      <vt:lpstr>Pamatf_PB_neatk!Print_Titles</vt:lpstr>
      <vt:lpstr>Pamatf_SB!Print_Titles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 valsts pamatbudžeta un valsts speciālā budžeta bāzi 2014., 2015. un 2016.gadam un bāzes izdevumos neiekļauto ministriju un citu centrālo valsts iestāžu iesniegto pasākumu sarakstu</dc:title>
  <dc:subject>2.pielikums</dc:subject>
  <dc:creator>Zane Adijāne</dc:creator>
  <dc:description>Zane.Adijane@fm.gov.lv, 67095437</dc:description>
  <cp:lastModifiedBy>Anna Mileika</cp:lastModifiedBy>
  <cp:lastPrinted>2016-02-24T15:42:56Z</cp:lastPrinted>
  <dcterms:created xsi:type="dcterms:W3CDTF">2009-03-26T08:29:33Z</dcterms:created>
  <dcterms:modified xsi:type="dcterms:W3CDTF">2021-01-07T08:49:07Z</dcterms:modified>
</cp:coreProperties>
</file>