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k\bpad\Budžeta_attīstības_nodaļa\BUDZETI\BUDZETS_2022\4_Prioritārie_pasākumi\5_Info_zinojums - iesniegšanai_MK\"/>
    </mc:Choice>
  </mc:AlternateContent>
  <bookViews>
    <workbookView xWindow="25080" yWindow="-435" windowWidth="29040" windowHeight="15840"/>
  </bookViews>
  <sheets>
    <sheet name="Saraksts " sheetId="2" r:id="rId1"/>
  </sheets>
  <definedNames>
    <definedName name="_xlnm._FilterDatabase" localSheetId="0" hidden="1">'Saraksts '!$D$1:$D$548</definedName>
    <definedName name="_xlnm.Print_Titles" localSheetId="0">'Saraksts '!$7:$9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48" i="2" l="1"/>
  <c r="H248" i="2"/>
  <c r="I248" i="2"/>
  <c r="J248" i="2"/>
  <c r="F248" i="2"/>
  <c r="G270" i="2"/>
  <c r="H270" i="2"/>
  <c r="I270" i="2"/>
  <c r="J270" i="2"/>
  <c r="F270" i="2"/>
  <c r="F417" i="2" l="1"/>
  <c r="G417" i="2"/>
  <c r="H417" i="2"/>
  <c r="I417" i="2"/>
  <c r="J417" i="2"/>
  <c r="G22" i="2"/>
  <c r="H22" i="2"/>
  <c r="I22" i="2"/>
  <c r="J22" i="2"/>
  <c r="F22" i="2"/>
  <c r="J522" i="2" l="1"/>
  <c r="I522" i="2"/>
  <c r="H522" i="2"/>
  <c r="G522" i="2"/>
  <c r="F522" i="2"/>
  <c r="G516" i="2"/>
  <c r="H516" i="2"/>
  <c r="H513" i="2" s="1"/>
  <c r="I516" i="2"/>
  <c r="J516" i="2"/>
  <c r="J513" i="2" s="1"/>
  <c r="F516" i="2"/>
  <c r="F513" i="2" s="1"/>
  <c r="G471" i="2"/>
  <c r="H471" i="2"/>
  <c r="I471" i="2"/>
  <c r="J471" i="2"/>
  <c r="G500" i="2"/>
  <c r="H500" i="2"/>
  <c r="I500" i="2"/>
  <c r="J500" i="2"/>
  <c r="F500" i="2"/>
  <c r="G492" i="2"/>
  <c r="H492" i="2"/>
  <c r="I492" i="2"/>
  <c r="J492" i="2"/>
  <c r="F492" i="2"/>
  <c r="G480" i="2"/>
  <c r="H480" i="2"/>
  <c r="I480" i="2"/>
  <c r="J480" i="2"/>
  <c r="F480" i="2"/>
  <c r="F471" i="2"/>
  <c r="G465" i="2"/>
  <c r="H465" i="2"/>
  <c r="I465" i="2"/>
  <c r="J465" i="2"/>
  <c r="F465" i="2"/>
  <c r="G461" i="2"/>
  <c r="H461" i="2"/>
  <c r="I461" i="2"/>
  <c r="J461" i="2"/>
  <c r="F461" i="2"/>
  <c r="G452" i="2"/>
  <c r="H452" i="2"/>
  <c r="I452" i="2"/>
  <c r="J452" i="2"/>
  <c r="F452" i="2"/>
  <c r="G448" i="2"/>
  <c r="H448" i="2"/>
  <c r="I448" i="2"/>
  <c r="J448" i="2"/>
  <c r="F448" i="2"/>
  <c r="G440" i="2"/>
  <c r="H440" i="2"/>
  <c r="I440" i="2"/>
  <c r="J440" i="2"/>
  <c r="F440" i="2"/>
  <c r="G431" i="2"/>
  <c r="H431" i="2"/>
  <c r="I431" i="2"/>
  <c r="J431" i="2"/>
  <c r="F431" i="2"/>
  <c r="G513" i="2" l="1"/>
  <c r="I513" i="2"/>
  <c r="I428" i="2"/>
  <c r="H428" i="2"/>
  <c r="J428" i="2"/>
  <c r="G428" i="2"/>
  <c r="F428" i="2"/>
  <c r="G406" i="2" l="1"/>
  <c r="H406" i="2"/>
  <c r="I406" i="2"/>
  <c r="J406" i="2"/>
  <c r="F406" i="2"/>
  <c r="G403" i="2"/>
  <c r="H403" i="2"/>
  <c r="I403" i="2"/>
  <c r="J403" i="2"/>
  <c r="F403" i="2"/>
  <c r="G398" i="2"/>
  <c r="H398" i="2"/>
  <c r="I398" i="2"/>
  <c r="J398" i="2"/>
  <c r="F398" i="2"/>
  <c r="G389" i="2"/>
  <c r="H389" i="2"/>
  <c r="I389" i="2"/>
  <c r="J389" i="2"/>
  <c r="F389" i="2"/>
  <c r="J388" i="2" l="1"/>
  <c r="I388" i="2"/>
  <c r="H388" i="2"/>
  <c r="F388" i="2"/>
  <c r="G388" i="2"/>
  <c r="G353" i="2"/>
  <c r="H353" i="2"/>
  <c r="I353" i="2"/>
  <c r="J353" i="2"/>
  <c r="F353" i="2"/>
  <c r="G344" i="2"/>
  <c r="H344" i="2"/>
  <c r="I344" i="2"/>
  <c r="J344" i="2"/>
  <c r="F344" i="2"/>
  <c r="J340" i="2"/>
  <c r="G340" i="2"/>
  <c r="H340" i="2"/>
  <c r="I340" i="2"/>
  <c r="F340" i="2"/>
  <c r="F339" i="2" s="1"/>
  <c r="G334" i="2"/>
  <c r="H334" i="2"/>
  <c r="I334" i="2"/>
  <c r="J334" i="2"/>
  <c r="F334" i="2"/>
  <c r="G324" i="2"/>
  <c r="H324" i="2"/>
  <c r="I324" i="2"/>
  <c r="J324" i="2"/>
  <c r="F324" i="2"/>
  <c r="G320" i="2"/>
  <c r="H320" i="2"/>
  <c r="I320" i="2"/>
  <c r="J320" i="2"/>
  <c r="F320" i="2"/>
  <c r="G317" i="2"/>
  <c r="H317" i="2"/>
  <c r="I317" i="2"/>
  <c r="J317" i="2"/>
  <c r="F317" i="2"/>
  <c r="H306" i="2" l="1"/>
  <c r="G339" i="2"/>
  <c r="I339" i="2"/>
  <c r="F306" i="2"/>
  <c r="G306" i="2"/>
  <c r="J339" i="2"/>
  <c r="J306" i="2"/>
  <c r="I306" i="2"/>
  <c r="H339" i="2"/>
  <c r="G294" i="2"/>
  <c r="H294" i="2"/>
  <c r="I294" i="2"/>
  <c r="J294" i="2"/>
  <c r="F294" i="2"/>
  <c r="J298" i="2" l="1"/>
  <c r="I298" i="2"/>
  <c r="H298" i="2"/>
  <c r="G298" i="2"/>
  <c r="F298" i="2"/>
  <c r="J284" i="2"/>
  <c r="I284" i="2"/>
  <c r="H284" i="2"/>
  <c r="G284" i="2"/>
  <c r="F284" i="2"/>
  <c r="G281" i="2"/>
  <c r="H281" i="2"/>
  <c r="I281" i="2"/>
  <c r="J281" i="2"/>
  <c r="F281" i="2"/>
  <c r="G273" i="2"/>
  <c r="H273" i="2"/>
  <c r="I273" i="2"/>
  <c r="J273" i="2"/>
  <c r="F273" i="2"/>
  <c r="J259" i="2"/>
  <c r="I259" i="2"/>
  <c r="H259" i="2"/>
  <c r="G259" i="2"/>
  <c r="F259" i="2"/>
  <c r="G256" i="2"/>
  <c r="H256" i="2"/>
  <c r="I256" i="2"/>
  <c r="J256" i="2"/>
  <c r="F256" i="2"/>
  <c r="G253" i="2"/>
  <c r="H253" i="2"/>
  <c r="I253" i="2"/>
  <c r="J253" i="2"/>
  <c r="F253" i="2"/>
  <c r="G243" i="2"/>
  <c r="H243" i="2"/>
  <c r="I243" i="2"/>
  <c r="J243" i="2"/>
  <c r="F243" i="2"/>
  <c r="G219" i="2"/>
  <c r="H219" i="2"/>
  <c r="I219" i="2"/>
  <c r="J219" i="2"/>
  <c r="F219" i="2"/>
  <c r="G198" i="2"/>
  <c r="H198" i="2"/>
  <c r="I198" i="2"/>
  <c r="J198" i="2"/>
  <c r="F198" i="2"/>
  <c r="G188" i="2"/>
  <c r="H188" i="2"/>
  <c r="I188" i="2"/>
  <c r="J188" i="2"/>
  <c r="F188" i="2"/>
  <c r="G183" i="2"/>
  <c r="H183" i="2"/>
  <c r="I183" i="2"/>
  <c r="J183" i="2"/>
  <c r="F183" i="2"/>
  <c r="G180" i="2"/>
  <c r="H180" i="2"/>
  <c r="I180" i="2"/>
  <c r="J180" i="2"/>
  <c r="F180" i="2"/>
  <c r="G149" i="2"/>
  <c r="H149" i="2"/>
  <c r="I149" i="2"/>
  <c r="J149" i="2"/>
  <c r="F149" i="2"/>
  <c r="G140" i="2"/>
  <c r="H140" i="2"/>
  <c r="I140" i="2"/>
  <c r="J140" i="2"/>
  <c r="J138" i="2" s="1"/>
  <c r="F140" i="2"/>
  <c r="G101" i="2"/>
  <c r="H101" i="2"/>
  <c r="I101" i="2"/>
  <c r="J101" i="2"/>
  <c r="F101" i="2"/>
  <c r="G118" i="2"/>
  <c r="H118" i="2"/>
  <c r="I118" i="2"/>
  <c r="J118" i="2"/>
  <c r="F118" i="2"/>
  <c r="G109" i="2"/>
  <c r="H109" i="2"/>
  <c r="I109" i="2"/>
  <c r="J109" i="2"/>
  <c r="F109" i="2"/>
  <c r="J89" i="2"/>
  <c r="G89" i="2"/>
  <c r="H89" i="2"/>
  <c r="I89" i="2"/>
  <c r="F89" i="2"/>
  <c r="G84" i="2"/>
  <c r="H84" i="2"/>
  <c r="I84" i="2"/>
  <c r="J84" i="2"/>
  <c r="F84" i="2"/>
  <c r="G77" i="2"/>
  <c r="H77" i="2"/>
  <c r="I77" i="2"/>
  <c r="J77" i="2"/>
  <c r="F77" i="2"/>
  <c r="G72" i="2"/>
  <c r="H72" i="2"/>
  <c r="I72" i="2"/>
  <c r="I71" i="2" s="1"/>
  <c r="J72" i="2"/>
  <c r="F72" i="2"/>
  <c r="G61" i="2"/>
  <c r="H61" i="2"/>
  <c r="I61" i="2"/>
  <c r="J61" i="2"/>
  <c r="F61" i="2"/>
  <c r="G45" i="2"/>
  <c r="H45" i="2"/>
  <c r="I45" i="2"/>
  <c r="J45" i="2"/>
  <c r="F45" i="2"/>
  <c r="G40" i="2"/>
  <c r="H40" i="2"/>
  <c r="I40" i="2"/>
  <c r="J40" i="2"/>
  <c r="F40" i="2"/>
  <c r="G36" i="2"/>
  <c r="H36" i="2"/>
  <c r="I36" i="2"/>
  <c r="J36" i="2"/>
  <c r="F36" i="2"/>
  <c r="G31" i="2"/>
  <c r="H31" i="2"/>
  <c r="I31" i="2"/>
  <c r="J31" i="2"/>
  <c r="F31" i="2"/>
  <c r="G28" i="2"/>
  <c r="H28" i="2"/>
  <c r="I28" i="2"/>
  <c r="J28" i="2"/>
  <c r="F28" i="2"/>
  <c r="G18" i="2"/>
  <c r="H18" i="2"/>
  <c r="I18" i="2"/>
  <c r="J18" i="2"/>
  <c r="F18" i="2"/>
  <c r="J15" i="2"/>
  <c r="I15" i="2"/>
  <c r="H15" i="2"/>
  <c r="G15" i="2"/>
  <c r="F15" i="2"/>
  <c r="G12" i="2"/>
  <c r="H12" i="2"/>
  <c r="H11" i="2" s="1"/>
  <c r="I12" i="2"/>
  <c r="J12" i="2"/>
  <c r="J11" i="2" s="1"/>
  <c r="F12" i="2"/>
  <c r="J71" i="2" l="1"/>
  <c r="F71" i="2"/>
  <c r="G71" i="2"/>
  <c r="H71" i="2"/>
  <c r="I242" i="2"/>
  <c r="H242" i="2"/>
  <c r="F242" i="2"/>
  <c r="G242" i="2"/>
  <c r="J242" i="2"/>
  <c r="I11" i="2"/>
  <c r="H177" i="2"/>
  <c r="G11" i="2"/>
  <c r="F177" i="2"/>
  <c r="G177" i="2"/>
  <c r="J177" i="2"/>
  <c r="F11" i="2"/>
  <c r="F138" i="2"/>
  <c r="G138" i="2"/>
  <c r="I177" i="2"/>
  <c r="H138" i="2"/>
  <c r="I138" i="2"/>
  <c r="I27" i="2"/>
  <c r="H27" i="2"/>
  <c r="F27" i="2"/>
  <c r="G27" i="2"/>
  <c r="J27" i="2"/>
  <c r="G10" i="2" l="1"/>
  <c r="F10" i="2"/>
  <c r="I10" i="2"/>
  <c r="H10" i="2"/>
  <c r="J10" i="2"/>
</calcChain>
</file>

<file path=xl/sharedStrings.xml><?xml version="1.0" encoding="utf-8"?>
<sst xmlns="http://schemas.openxmlformats.org/spreadsheetml/2006/main" count="1651" uniqueCount="901">
  <si>
    <t>N.p.k.</t>
  </si>
  <si>
    <t>Budžeta programmas (apakšprogrammas) kods un nosaukums</t>
  </si>
  <si>
    <t>Ministriju un citu centrālo valsts iestāžu iesniegtie pieprasījumi prioritārajiem pasākumiem</t>
  </si>
  <si>
    <t>turpmākā laikposmā līdz pasākuma pabeigšanai 
(ja tas ir terminēts)</t>
  </si>
  <si>
    <t>Pasākuma pabeigšanas gads
(ja tas ir terminēts)</t>
  </si>
  <si>
    <t>turpmāk katru gadu
(ja pasākums nav terminēts)</t>
  </si>
  <si>
    <t>Prioritāra pasākuma kods</t>
  </si>
  <si>
    <t>Prioritāra pasākuma nosaukums</t>
  </si>
  <si>
    <t>Kopā (visi prioritārie pasākumi):</t>
  </si>
  <si>
    <r>
      <t xml:space="preserve">Papildu nepieciešamais finansējums, </t>
    </r>
    <r>
      <rPr>
        <i/>
        <sz val="8"/>
        <color theme="1"/>
        <rFont val="Arial"/>
        <family val="2"/>
        <charset val="186"/>
      </rPr>
      <t>euro</t>
    </r>
  </si>
  <si>
    <t>Ministrs</t>
  </si>
  <si>
    <t>2022.gads</t>
  </si>
  <si>
    <t>03_01_P</t>
  </si>
  <si>
    <t>03_02_P</t>
  </si>
  <si>
    <t>11_01_P</t>
  </si>
  <si>
    <t>11_02_P</t>
  </si>
  <si>
    <t>11_03_P</t>
  </si>
  <si>
    <t>11_04_P</t>
  </si>
  <si>
    <t>11_05_P</t>
  </si>
  <si>
    <t>11_06_P</t>
  </si>
  <si>
    <t>11_07_P</t>
  </si>
  <si>
    <t>11_08_P</t>
  </si>
  <si>
    <t>12_01_P</t>
  </si>
  <si>
    <t>12_02_P</t>
  </si>
  <si>
    <t>12_03_P</t>
  </si>
  <si>
    <t>12_04_P</t>
  </si>
  <si>
    <t>12_05_P</t>
  </si>
  <si>
    <t>12_06_P</t>
  </si>
  <si>
    <t>12_07_P</t>
  </si>
  <si>
    <t>12_08_P</t>
  </si>
  <si>
    <t>12_09_P</t>
  </si>
  <si>
    <t>12_10_P</t>
  </si>
  <si>
    <t>12_11_P</t>
  </si>
  <si>
    <t>12_12_P</t>
  </si>
  <si>
    <t>12_13_P</t>
  </si>
  <si>
    <t>12_14_P</t>
  </si>
  <si>
    <t>13_01_P</t>
  </si>
  <si>
    <t>13_02_P</t>
  </si>
  <si>
    <t>13_03_P</t>
  </si>
  <si>
    <t>13_04_P</t>
  </si>
  <si>
    <t>13_05_P</t>
  </si>
  <si>
    <t>14_01_P</t>
  </si>
  <si>
    <t>14_02_P</t>
  </si>
  <si>
    <t>14_03_P</t>
  </si>
  <si>
    <t>14_05_P</t>
  </si>
  <si>
    <t>14_06_P</t>
  </si>
  <si>
    <t>14_07_P</t>
  </si>
  <si>
    <t>14_08_P</t>
  </si>
  <si>
    <t>14_09_P</t>
  </si>
  <si>
    <t>14_10_P</t>
  </si>
  <si>
    <t>14_11_P</t>
  </si>
  <si>
    <t>14_12_P</t>
  </si>
  <si>
    <t>14_13_P</t>
  </si>
  <si>
    <t>14_14_P</t>
  </si>
  <si>
    <t>14_15_P</t>
  </si>
  <si>
    <t>14_16_P</t>
  </si>
  <si>
    <t>14_17_P</t>
  </si>
  <si>
    <t>14_18_P</t>
  </si>
  <si>
    <t>14_19_P</t>
  </si>
  <si>
    <t>14_20_P</t>
  </si>
  <si>
    <t>14_21_P</t>
  </si>
  <si>
    <t>14_22_P</t>
  </si>
  <si>
    <t>14_23_P</t>
  </si>
  <si>
    <t>14_24_P</t>
  </si>
  <si>
    <t>14_25_P</t>
  </si>
  <si>
    <t>14_26_P</t>
  </si>
  <si>
    <t>14_27_P</t>
  </si>
  <si>
    <t>14_28_P</t>
  </si>
  <si>
    <t>14_29_P</t>
  </si>
  <si>
    <t>14_30_P</t>
  </si>
  <si>
    <t>14_31_P</t>
  </si>
  <si>
    <t>14_32_P</t>
  </si>
  <si>
    <t>14_33_P</t>
  </si>
  <si>
    <t>14_34_P</t>
  </si>
  <si>
    <t>14_35_P</t>
  </si>
  <si>
    <t>14_36_P</t>
  </si>
  <si>
    <t>14_37_P</t>
  </si>
  <si>
    <t>14_38_P</t>
  </si>
  <si>
    <t>14_39_P</t>
  </si>
  <si>
    <t>14_40_P</t>
  </si>
  <si>
    <t>14_41_P</t>
  </si>
  <si>
    <t>14_42_P</t>
  </si>
  <si>
    <t>14_43_P</t>
  </si>
  <si>
    <t>14_44_P</t>
  </si>
  <si>
    <t>14_45_P</t>
  </si>
  <si>
    <t>14_46_P</t>
  </si>
  <si>
    <t>14_47_P</t>
  </si>
  <si>
    <t>15_01_P</t>
  </si>
  <si>
    <t>15_02_P</t>
  </si>
  <si>
    <t>15_03_P</t>
  </si>
  <si>
    <t>15_04_P</t>
  </si>
  <si>
    <t>15_05_P</t>
  </si>
  <si>
    <t>15_06_P</t>
  </si>
  <si>
    <t>15_07_P</t>
  </si>
  <si>
    <t>15_08_P</t>
  </si>
  <si>
    <t>15_09_P</t>
  </si>
  <si>
    <t>15_10_P</t>
  </si>
  <si>
    <t>15_11_P</t>
  </si>
  <si>
    <t>15_12_P</t>
  </si>
  <si>
    <t>15_13_P</t>
  </si>
  <si>
    <t>15_14_P</t>
  </si>
  <si>
    <t>15_15_P</t>
  </si>
  <si>
    <t>15_16_P</t>
  </si>
  <si>
    <t>15_17_P</t>
  </si>
  <si>
    <t>15_18_P</t>
  </si>
  <si>
    <t>15_19_P</t>
  </si>
  <si>
    <t>15_20_P</t>
  </si>
  <si>
    <t>16_01_P</t>
  </si>
  <si>
    <t>16_02_P</t>
  </si>
  <si>
    <t>16_03_P</t>
  </si>
  <si>
    <t>16_04_P</t>
  </si>
  <si>
    <t>16_05_P</t>
  </si>
  <si>
    <t>16_06_P</t>
  </si>
  <si>
    <t>16_07_P</t>
  </si>
  <si>
    <t>16_08_P</t>
  </si>
  <si>
    <t>16_09_P</t>
  </si>
  <si>
    <t>16_10_P</t>
  </si>
  <si>
    <t>16_11_P</t>
  </si>
  <si>
    <t>16_12_P</t>
  </si>
  <si>
    <t>16_13_P</t>
  </si>
  <si>
    <t>16_14_P</t>
  </si>
  <si>
    <t>16_15_P</t>
  </si>
  <si>
    <t>16_16_P</t>
  </si>
  <si>
    <t>16_17_P</t>
  </si>
  <si>
    <t>16_18_P</t>
  </si>
  <si>
    <t>16_19_P</t>
  </si>
  <si>
    <t>16_20_P</t>
  </si>
  <si>
    <t>16_21_P</t>
  </si>
  <si>
    <t>16_22_P</t>
  </si>
  <si>
    <t>16_23_P</t>
  </si>
  <si>
    <t>16_24_P</t>
  </si>
  <si>
    <t>17_01_P</t>
  </si>
  <si>
    <t>17_02_P</t>
  </si>
  <si>
    <t>17_03_P</t>
  </si>
  <si>
    <t>17_05_P</t>
  </si>
  <si>
    <t>17_06_P</t>
  </si>
  <si>
    <t>17_07_P</t>
  </si>
  <si>
    <t>17_08_P</t>
  </si>
  <si>
    <t>17_10_P</t>
  </si>
  <si>
    <t>17_11_P</t>
  </si>
  <si>
    <t>17_12_P</t>
  </si>
  <si>
    <t>17_13_P</t>
  </si>
  <si>
    <t>17_14_P</t>
  </si>
  <si>
    <t>17_15_P</t>
  </si>
  <si>
    <t>17_16_P</t>
  </si>
  <si>
    <t>17_17_P</t>
  </si>
  <si>
    <t>18_01_P</t>
  </si>
  <si>
    <t>18_02_P</t>
  </si>
  <si>
    <t>18_04_P</t>
  </si>
  <si>
    <t>18_05_P</t>
  </si>
  <si>
    <t>18_06_P</t>
  </si>
  <si>
    <t>18_07_P</t>
  </si>
  <si>
    <t>18_08_P</t>
  </si>
  <si>
    <t>18_09_P</t>
  </si>
  <si>
    <t>18_10_P</t>
  </si>
  <si>
    <t>18_11_P</t>
  </si>
  <si>
    <t>18_12_P</t>
  </si>
  <si>
    <t>18_13_P</t>
  </si>
  <si>
    <t>18_14_P</t>
  </si>
  <si>
    <t>18_15_P</t>
  </si>
  <si>
    <t>Attīstības sadarbības projektu īstenošana, sniedzot ieguldījumu drošības un stabilitātes veicināšanā Eiropas kaimiņu reģionos</t>
  </si>
  <si>
    <t xml:space="preserve">Iekšlietu ministrijas būvju aprīkošana ar ugunsaizsardzības sistēmām </t>
  </si>
  <si>
    <t>Vieglo bruņu vestu iegāde Valsts policijas vajadzībām</t>
  </si>
  <si>
    <t>Robežsargu skaita blīvumu uz "zaļās" robežas palielināšana atkarībā no pastāvošajiem riska faktoriem (233 amatpersonas) un VRS patstāvīgās ātrās reaģēšanas grupas izveidošana (21 amatpersona)</t>
  </si>
  <si>
    <t>Valsts robežsardzes koledžas Kinoloģijas centra paplašināšana un modernizācija objektā J.Tiņanova ielā 86, Rēzeknē</t>
  </si>
  <si>
    <t>Valsts robežsardzes koledžas objektu renovācija</t>
  </si>
  <si>
    <t>Trauksmes apziņošanas sistēmas modernizēšana</t>
  </si>
  <si>
    <t xml:space="preserve">Ārējās robežas infrastruktūras nekustamā īpašuma objektu un robežapsardzībā izmantojamo kuģošanas līdzekļu atbalsta bāzes tehniskā stāvokļa uzlabošana </t>
  </si>
  <si>
    <t>Valsts policijas īslaicīgās aizturēšanas vietu uzkopšanas nodrošināšana</t>
  </si>
  <si>
    <t>Valsts policijas, Valsts drošības dienesta, Valsts robežsardzes, Valsts ugunsdzēsības un glābšanas dienesta un Nodrošinājuma valsts aģentūras nodrošināšana ar alternatīvu elektroenerģijas avotu</t>
  </si>
  <si>
    <t>Būvniecības projekta „Krāslavas rajona policijas pārvaldes administratīvā kompleksa ēkas būvniecības pabeigšana Tirgus ielā 19, Krāslavā (I kārta) un jaunas garāžu ēkas būvniecība Siena ielā 16b, Krāslavā (II kārta)” izstrādes izmaksu segšana valsts akciju sabiedrībai „Valsts nekustamie īpašumi”</t>
  </si>
  <si>
    <t>Valsts atbalsts lauksaimniecībai un lauku attīstībai</t>
  </si>
  <si>
    <t>Zaļā publiskā iepirkuma pastiprināta kontrole</t>
  </si>
  <si>
    <t>Pārtikas un veterinārā dienesta pārvalžu ēku (pārvaldīšanā esošo valsts nekustamo īpašumu) renovācija</t>
  </si>
  <si>
    <t>Telpu nomas izdevumu segšana saistībā ar izmaksu pieaugumu</t>
  </si>
  <si>
    <t>Lauksaimniecības ekonomiskā kopaprēķina sagatavošana, Latvijas lauku saimniecību uzskaites datu tīkla un Latvijas tirgus un cenu informācijas sistēmas darbības nodrošināšana</t>
  </si>
  <si>
    <t>Svešzemju zivju sugu un jūras zīdītāju ietekme uz piekrastes zvejniecību</t>
  </si>
  <si>
    <t>Publisko ūdenstilpju ihtiofaunas struktūras pilnveidošana, resursu papildināšanas un zivju resursu aizsardzības pasākumi, ko veic valsts iestādes vai pašvaldības, kuru kompetencē ir zivju resursu aizsardzība</t>
  </si>
  <si>
    <t>Dotācija zaudējumu segšanai sabiedriskā transporta pakalpojumu sniedzējiem</t>
  </si>
  <si>
    <t>Rīcības plāna trokšņa samazināšanai valsts autoceļiem īstenošana</t>
  </si>
  <si>
    <t>Pasažieru tiesību iekšzemes dzelzceļa pasažieru pārvadājumos uzraudzība</t>
  </si>
  <si>
    <t>TESTA-ng tīkla pieslēguma pakalpojuma darbības nodrošināšana</t>
  </si>
  <si>
    <t>12. Ekonomikas ministrija kopā:</t>
  </si>
  <si>
    <t>11. Ārlietu ministrija kopā:</t>
  </si>
  <si>
    <t>04. Korupcijas novēršanas un apkarošanas birojs kopā:</t>
  </si>
  <si>
    <t>03. Ministru kabinets kopā:</t>
  </si>
  <si>
    <t>13. Finanšu ministrija kopā:</t>
  </si>
  <si>
    <t>14. Iekšlietu ministrija kopā:</t>
  </si>
  <si>
    <t>15. Izglītības un zinātnes ministrija kopā:</t>
  </si>
  <si>
    <t>16. Zemkopības ministrija kopā:</t>
  </si>
  <si>
    <t>17. Satiksmes ministrija kopā:</t>
  </si>
  <si>
    <t>18. Labklājības ministrija kopā:</t>
  </si>
  <si>
    <t>17_04_P</t>
  </si>
  <si>
    <t>Ministru kabineta darbības nodrošināšana, valsts pārvaldes politika</t>
  </si>
  <si>
    <t>Kopā:</t>
  </si>
  <si>
    <t>01.00.00</t>
  </si>
  <si>
    <t>Diplomātiskās misijas ārvalstīs</t>
  </si>
  <si>
    <t>Nozaru vadība un politikas plānošana</t>
  </si>
  <si>
    <t>01.04.00</t>
  </si>
  <si>
    <t>97.00.00</t>
  </si>
  <si>
    <t>Attīstības sadarbības projekti un starptautiskā palīdzība</t>
  </si>
  <si>
    <t>07.00.00</t>
  </si>
  <si>
    <t>24.00.00</t>
  </si>
  <si>
    <t>Konkurences politikas ieviešana</t>
  </si>
  <si>
    <t>26.02.00</t>
  </si>
  <si>
    <t>Iekšējais tirgus un patērētāju tiesību aizsardzība</t>
  </si>
  <si>
    <t>26.01.00</t>
  </si>
  <si>
    <t>Valsts ieņēmumu un muitas politikas nodrošināšana</t>
  </si>
  <si>
    <t>33.00.00</t>
  </si>
  <si>
    <t>38.01.00</t>
  </si>
  <si>
    <t>Valsts policija</t>
  </si>
  <si>
    <t>06.01.00</t>
  </si>
  <si>
    <t>Valsts robežsardzes darbība</t>
  </si>
  <si>
    <t>10.00.00</t>
  </si>
  <si>
    <t>02.03.00</t>
  </si>
  <si>
    <t>Administrēšana</t>
  </si>
  <si>
    <t>40.01.00</t>
  </si>
  <si>
    <t>Nekustamais īpašums un centralizētais iepirkums</t>
  </si>
  <si>
    <t>40.02.00</t>
  </si>
  <si>
    <t>Veselības aprūpe un fiziskā sagatavotība</t>
  </si>
  <si>
    <t>38.05.00</t>
  </si>
  <si>
    <t>Zinātnes bāzes finansējums</t>
  </si>
  <si>
    <t>05.02.00</t>
  </si>
  <si>
    <t>Zinātniskās darbības nodrošināšana</t>
  </si>
  <si>
    <t>05.01.00</t>
  </si>
  <si>
    <t>Finansējuma pieaugums Fundamentalo un lietišķo pētījumu programmas projektu īstenošanai</t>
  </si>
  <si>
    <t>03.04.00</t>
  </si>
  <si>
    <t>04.00.00</t>
  </si>
  <si>
    <t>Jaunatnes politikas valsts programma</t>
  </si>
  <si>
    <t>21.00.00</t>
  </si>
  <si>
    <t>Valsts valodas politika un pārvalde</t>
  </si>
  <si>
    <t>Sporta būves</t>
  </si>
  <si>
    <t>09.04.00</t>
  </si>
  <si>
    <t>Finansējums profesionālās ievirzes sporta izglītības programmu pedagogu darba samaksai un valsts sociālās apdrošināšanas obligātajām iemaksām</t>
  </si>
  <si>
    <t>09.19.00</t>
  </si>
  <si>
    <t>Nodrošināt finansējumu valsts nozīmes interešu izglītības centru pedagogiem</t>
  </si>
  <si>
    <t>Finansējums Akadēmiskā informācijas centra darbības ilgtspējas nodrošināšanai un  valsts deleģēto uzdevumu izpildei</t>
  </si>
  <si>
    <t>Atbalsts Murjāņu sporta ģimnāzijas mācību - treniņu darba nodrošināšanai</t>
  </si>
  <si>
    <t>Valsts funkciju sporta nozarē izpildes nodrošināšana nemainīgā līmenī</t>
  </si>
  <si>
    <t>Skolu jaunatnes dziesmu un deju svētki</t>
  </si>
  <si>
    <t>42.03.00</t>
  </si>
  <si>
    <t>Dotācija nacionālas nozīmes starptautisku sporta pasākumu organizēšanai Latvijā</t>
  </si>
  <si>
    <t>09.16.00</t>
  </si>
  <si>
    <t>Studiju virzienu akreditācija</t>
  </si>
  <si>
    <t>03.13.00</t>
  </si>
  <si>
    <t>Murjāņu sporta ģimnāzija</t>
  </si>
  <si>
    <t>Sporta federācijas un sporta pasākumi</t>
  </si>
  <si>
    <t>Dotācija komandu sporta spēļu izlašu nodrošināšanai</t>
  </si>
  <si>
    <t>Augstas klases sasniegumu sports</t>
  </si>
  <si>
    <t>Dotācija biedrībai "Latvijas Paralimpiskā komiteja" pielāgotā sporta attīstībai</t>
  </si>
  <si>
    <t>21.01.00</t>
  </si>
  <si>
    <t>20.01.00</t>
  </si>
  <si>
    <t>20.02.00</t>
  </si>
  <si>
    <t>Sabiedriskā finansējuma administrēšana un valsts uzraudzība lauksaimniecībā</t>
  </si>
  <si>
    <t>21.02.00</t>
  </si>
  <si>
    <t>Meža resursu valsts uzraudzība</t>
  </si>
  <si>
    <t>24.01.00</t>
  </si>
  <si>
    <t>Augu veselība un augu aprites uzraudzība</t>
  </si>
  <si>
    <t>27.00.00</t>
  </si>
  <si>
    <t>22.02.00</t>
  </si>
  <si>
    <t>Zivju izmantošanas regulēšana, atražošana un izpēte</t>
  </si>
  <si>
    <t>25.01.00</t>
  </si>
  <si>
    <t>25.02.00</t>
  </si>
  <si>
    <t>Meliorācijas kadastra uzturēšana, valsts meliorācijas sistēmu un valsts nozīmes meliorācijas sistēmu ekspluatācija un uzturēšana</t>
  </si>
  <si>
    <t>31.06.00</t>
  </si>
  <si>
    <t>Valsts autoceļu uzturēšana un atjaunošana</t>
  </si>
  <si>
    <t>23.06.00</t>
  </si>
  <si>
    <t>02.00.00</t>
  </si>
  <si>
    <t>17_09_P</t>
  </si>
  <si>
    <t>31.05.00</t>
  </si>
  <si>
    <t>Valsts atbalsts sociālajai apdrošināšanai</t>
  </si>
  <si>
    <t>Valsts sociālie pabalsti</t>
  </si>
  <si>
    <t>04.05.00</t>
  </si>
  <si>
    <t>04.01.00</t>
  </si>
  <si>
    <t>Piemaksu pie vecuma un invaliditātes pensijas saņēmēju loka un apmēra paplašināšana</t>
  </si>
  <si>
    <t>20.03.00</t>
  </si>
  <si>
    <t>04.04.00</t>
  </si>
  <si>
    <t>Aprūpe valsts sociālās aprūpes institūcijās</t>
  </si>
  <si>
    <t>05.03.00</t>
  </si>
  <si>
    <t>97.02.00</t>
  </si>
  <si>
    <t>Sociālās integrācijas valsts aģentūras administrēšana un profesionālās un sociālās rehabilitācijas pakalpojumu nodrošināšana</t>
  </si>
  <si>
    <t>05.37.00</t>
  </si>
  <si>
    <t>Nodarbinātības valsts aģentūras darbības nodrošināšana</t>
  </si>
  <si>
    <t>Nodarbinātības speciālais budžets</t>
  </si>
  <si>
    <t>04.02.00</t>
  </si>
  <si>
    <t>Invaliditātes ekspertīžu nodrošināšana</t>
  </si>
  <si>
    <t>05.62.00</t>
  </si>
  <si>
    <t>07.01.00</t>
  </si>
  <si>
    <t>Darba tiesisko attiecību un darba apstākļu kontrole un uzraudzība</t>
  </si>
  <si>
    <t>Valsts bērnu tiesību aizsardzības inspekcija un bērnu uzticības tālrunis</t>
  </si>
  <si>
    <t>22.01.00</t>
  </si>
  <si>
    <t>Labklājības nozares vadība un politikas plānošana</t>
  </si>
  <si>
    <t>97.01.00</t>
  </si>
  <si>
    <t>Valsts atbalsts ārpusģimenes aprūpei</t>
  </si>
  <si>
    <t>22.03.00</t>
  </si>
  <si>
    <t>18_16_P</t>
  </si>
  <si>
    <t>18_17_P</t>
  </si>
  <si>
    <t>03.01.00</t>
  </si>
  <si>
    <t>28.00.00</t>
  </si>
  <si>
    <t>J. Reirs</t>
  </si>
  <si>
    <t>2023.gads</t>
  </si>
  <si>
    <t>35.00.00</t>
  </si>
  <si>
    <t>Valsts atbalsta programmas</t>
  </si>
  <si>
    <t>Ārējās ekonomiskās politikas ieviešana</t>
  </si>
  <si>
    <t>Latvijas iesaistes sekmēšana ES ārējās darbības instrumentu finansētos projektos</t>
  </si>
  <si>
    <t>Valsts robežsardzes aizturēto ārzemnieku un patvēruma meklētāju uzturēšanas izdevumu nodrošināšana</t>
  </si>
  <si>
    <t>Amatpersonu fiziskās sagatavotības, veselības aprūpes un sociālo garantiju uzskaites informācijas sistēmas pilnveide</t>
  </si>
  <si>
    <t>Psiholoģiskās  un emocionālās noturības  veicināšana Iekšlietu ministrijas sistēmas iestāžu amatpersonām ar speciālajām dienesta pakāpēm</t>
  </si>
  <si>
    <t>Valsts robežsardzes un Valsts ugunsdzēsības un glābšanas dienesta amatpersonu ar speciālajām dienesta pakāpēm nodrošināšana ar nepieciešamo formas tērpu</t>
  </si>
  <si>
    <t>Valsts ugunsdzēsības un glābšanas dienesta struktūrvienību dzīvības glābšanas spēju saglabāšana un nepārtrauktas darbības nodrošināšana</t>
  </si>
  <si>
    <t>Lidostas "Rīga" robežkontroles punkta kapacitātes paaugstināšana (35 amatpersonas)</t>
  </si>
  <si>
    <t>Eiropas Robežu un krasta apsardzes nodrošināšana (30 amatpersonas)</t>
  </si>
  <si>
    <t>Valsts ugunsdzēsības un glābšanas dienesta esošo autotransportlīdzekļu uzturēšana un remonts</t>
  </si>
  <si>
    <t>Iekšlietu nozares nodarbināto, ar kuriem noslēgts darba līgums, atlīdzības palielināšana</t>
  </si>
  <si>
    <t>Saspiesta gaisa elpošanas aparātu rezerves daļu iegāde un to elementu remonts un apkope</t>
  </si>
  <si>
    <t>Papildu telpu izbūve Iekšējās drošības biroja funkciju nodrošināšanai (Kr. Valdemāra ielā 1A, Rīgā)</t>
  </si>
  <si>
    <t>Investīcijas valsts  pārvaldībā esošo sporta bāzu attīstībā</t>
  </si>
  <si>
    <t>15_21_P</t>
  </si>
  <si>
    <t>09.09.00</t>
  </si>
  <si>
    <t>09.17.00</t>
  </si>
  <si>
    <t>09.21.00</t>
  </si>
  <si>
    <t>09.25.00</t>
  </si>
  <si>
    <t>09.10.00</t>
  </si>
  <si>
    <t>01.08.00</t>
  </si>
  <si>
    <t>02.01.00</t>
  </si>
  <si>
    <t>Vispārējās izglītības atbalsta pasākumi</t>
  </si>
  <si>
    <t>Profesionālās izglītības programmu īstenošana</t>
  </si>
  <si>
    <t>Atlīdzības politikas pārskatīšana izlīdzinot iestāžu mēnešalgu grupu ietvaros noteikto atlīdzību</t>
  </si>
  <si>
    <t>Robežkontroles valsts uzraudzības un kontroles darbību nodrošināšana</t>
  </si>
  <si>
    <t>Valsts meliorācijas un valsts nozīmes meliorācijas sistēmu hidromelioratīvā stāvokļa novērtējums (visaptverošā inventarizācija)</t>
  </si>
  <si>
    <t>16_25_P</t>
  </si>
  <si>
    <t>16_26_P</t>
  </si>
  <si>
    <t>16_27_P</t>
  </si>
  <si>
    <t>16_28_P</t>
  </si>
  <si>
    <t>16_29_P</t>
  </si>
  <si>
    <t>Zivju ceļu efektivitātes novērtējums</t>
  </si>
  <si>
    <t>16_30_P</t>
  </si>
  <si>
    <t>VAS “Latvijas dzelzceļš” finanšu līdzsvara nodrošināšana</t>
  </si>
  <si>
    <t>Valsts autoceļu attīstības stratēģijas līdz 2040. gadam īstenošanas uzsākšana</t>
  </si>
  <si>
    <t>Velosipēdu ceļu izbūve</t>
  </si>
  <si>
    <t>18_18_P</t>
  </si>
  <si>
    <t>Mērķdotācijas sociālajiem darbiniekiem</t>
  </si>
  <si>
    <t>Vigups, 67095676
edgars.vigups@fm.gov.lv</t>
  </si>
  <si>
    <t>31.04.00</t>
  </si>
  <si>
    <t>Sociālās rehabilitācijas valsts programmas</t>
  </si>
  <si>
    <t>42.00.00</t>
  </si>
  <si>
    <t>2024.gads</t>
  </si>
  <si>
    <t>1. pielikums informatīvajam ziņojumam "Par ministriju un citu centrālo valsts iestāžu prioritārajiem pasākumiem 2022., 2023. un 2024.gadam"</t>
  </si>
  <si>
    <t>Resora "Ministru kabinets" IKT un materiāli tehniskās bāzes kapacitātes stiprināšana</t>
  </si>
  <si>
    <t xml:space="preserve">Moderna, atvērta un efektīva valsts pārvalde </t>
  </si>
  <si>
    <t>19.00.00</t>
  </si>
  <si>
    <t>Valsts administrācijas skola</t>
  </si>
  <si>
    <t>04_01_P_1</t>
  </si>
  <si>
    <t>Biroja pirmstiesas izmeklēšanas tehnisko iespēju un kapacitātes celšana</t>
  </si>
  <si>
    <t>Korupcijas novēršanas un apkarošanas birojs</t>
  </si>
  <si>
    <t>04_01_P_2</t>
  </si>
  <si>
    <t>Pētījums “Interešu konflikta novēršanas tiesiskā regulējuma problēmjautājumi un to modernizācijas nepieciešamība”</t>
  </si>
  <si>
    <t>04_01_P_3</t>
  </si>
  <si>
    <t>Interaktīvas pretkorupcijas spēles izstrāde un integrēšana 7.-9. klašu mācību saturā</t>
  </si>
  <si>
    <t>Latvijas diplomātiskā un konsulārā dienesta cilvēkresursu stiprināšana Latvijas drošības un ekonomisko pamatinterešu aizstāvībai, konsulāro pakalpojumu nodrošināšanai</t>
  </si>
  <si>
    <t>Latvijas kandidatūras ANO Drošības padomes vēlēšanās 2025.g. lobija kampaņas nodrošināšana Latvijas dalībai ANO Drošības padomē 2026-2028.g.</t>
  </si>
  <si>
    <t>Iemaksas starptautiskajās organizācijās</t>
  </si>
  <si>
    <t>Latvijas prezidentūra Eiropas Padomē 2023.gadā</t>
  </si>
  <si>
    <t>Sadarbības stiprināšana Baltijas jūras un Ziemeļeiropas reģionā</t>
  </si>
  <si>
    <t>IKT funkcionalitātes nodrošināšana un pārvaldības spēju stiprināšana</t>
  </si>
  <si>
    <t xml:space="preserve">Latvijas Republikas diplomātisko un konsulāro pārstāvniecību telpu, drošības sistēmu un materiāltehniskais nodrošinājums </t>
  </si>
  <si>
    <t>Atbalsts biedrībai “Baltijas Mediju izcilības centrs” mediju vides un informācijas telpas drošības stiprināšanai</t>
  </si>
  <si>
    <t>Finanšu instruments - aizdevumi investīciju projektiem ar kapitāla atlaidi</t>
  </si>
  <si>
    <t>Mājokļu garantiju un “Balsts” atbalsta programma</t>
  </si>
  <si>
    <t>Ilgtspējīga mājokļu pieejamības finansēšanas fonda izveide</t>
  </si>
  <si>
    <t>Grants kompetences centru atbalstam 1.2.1.1. pasākuma ievaros</t>
  </si>
  <si>
    <t>Latvijas Ārējo ekonomisko pārstāvniecību tīkla nodrošināšana</t>
  </si>
  <si>
    <t xml:space="preserve">Misiju orientētas pētījumu programmas (LV MOPP) </t>
  </si>
  <si>
    <t>Enerģētikas politikas īstenošanas monitorings un ziņošanas sistēmas īstenošana, IKT risinājumu izstrāde</t>
  </si>
  <si>
    <t>PTAC darbības procesu un sniegto pakalpojumu digitalizēšana</t>
  </si>
  <si>
    <t>Jaunu datu avotu integrācija statistisko datu piedāvājuma paplašināšanā ekonomisko procesu izmaiņu analīzei</t>
  </si>
  <si>
    <t>Statistiskās informācijas nodrošināšana</t>
  </si>
  <si>
    <t>Tiešo investīciju pieauguma veicināšana, veidojot izcilu uzņēmējdarbības vidi</t>
  </si>
  <si>
    <t>Latvijas vienota valsts tēla ieviešana, lai veidotu vienotu un pozitīvu tēlu par Latviju kā vietu eksportējošiem uzņēmumiem</t>
  </si>
  <si>
    <t>Konkurences padomes kapacitātes stiprināšana, nodrošinot iespēju efektīvāk izpildīt konkurences noteikumus un uzraudzīt iekšējā tirgus pienācīgu darbību</t>
  </si>
  <si>
    <t>Patērētāju tiesību aizsardzības centra kapacitātes stiprināšana liftu un vertikālo cēlējplatformu, kā arī spēļu un rekreācijas laukumu drošības uzraudzības jomās</t>
  </si>
  <si>
    <t>Valsts dzīvojamo māju privatizācija</t>
  </si>
  <si>
    <t>12_15_P</t>
  </si>
  <si>
    <t>Tirgus uzraudzības sistēmas un iestāžu darbības efektivitātes izvērtējums atbilstoši OECD labākajai praksei</t>
  </si>
  <si>
    <t>Inovāciju ieviešana azartspēļu nozares uzraudzības nodrošināšanā</t>
  </si>
  <si>
    <t>39.02.00</t>
  </si>
  <si>
    <t>Izložu un azartspēļu organizēšanas un norises uzraudzība</t>
  </si>
  <si>
    <t>VID Nodokļu un muitas policijas pārvaldes kapacitātes stiprināšana un muitas infrastruktūras pilnveidošana</t>
  </si>
  <si>
    <t>Eiropas Savienības pirmsstrukturālo, strukturālo un citu finanšu instrumentu koordinācija</t>
  </si>
  <si>
    <t>Augsts sniegums nodokļu un muitas lietu administrēšanā labprātīgas nodokļu un muitas saistību veicināšanai, nodokļu nomaksas uzlabošanai, klientu apmierinātības paaugstināšanai, kā arī VID prestiža celšanai</t>
  </si>
  <si>
    <t>CESOP (Central Electronic System for Payment Information) un DAC7 (Padomes Direktīva, ar ko groza Padomes Direktīvu 2011/16/ES par administratīvu sadarbību nodokļu jomā) nacionālo IT risinājumu ieviešana</t>
  </si>
  <si>
    <t>13_06_P</t>
  </si>
  <si>
    <t>Fiskālās disciplīnas padomes kapacitātes stiprināšana</t>
  </si>
  <si>
    <t>29.00.00</t>
  </si>
  <si>
    <t>Fiskālās disciplīnas padomes darbības nodrošināšana</t>
  </si>
  <si>
    <t>13_07_P</t>
  </si>
  <si>
    <t>Valsts pārvaldes iekšējā audita struktūrvienību darbības ārējais novērtējums</t>
  </si>
  <si>
    <t>13_08_P</t>
  </si>
  <si>
    <t>Iekšējā audita ieviešana pašvaldībās</t>
  </si>
  <si>
    <t>13_09_P</t>
  </si>
  <si>
    <t>Valsts pārvaldes iekšējā audita struktūrvienību kapacitātes stiprināšana</t>
  </si>
  <si>
    <t>Amatpersonu ar speciālajām dienesta pakāpēm kapacitātes stiprināšana (robežpiemaksa, izmeklētāju atlīdzība, mēnešalgu izlīdzināšana)</t>
  </si>
  <si>
    <t>Ugunsdrošība, glābšana un civilā aizsardzība</t>
  </si>
  <si>
    <t>Iekšējās drošības biroja darbība</t>
  </si>
  <si>
    <t>Valsts policijas amatpersonu  izglītības sistēmas pilnveide (tai skaitā izmeklētāju apmācību centra izveide)</t>
  </si>
  <si>
    <t>Vienotās sakaru un informācijas sistēmas uzturēšana un vadība</t>
  </si>
  <si>
    <t xml:space="preserve">Valsts policijas transportlīdzekļu noma un izpirkšana, noslēdzoties nomas līgumam </t>
  </si>
  <si>
    <t xml:space="preserve">Speciālo ugunsdzēsības un glābšanas transportlīdzekļu iegāde </t>
  </si>
  <si>
    <t xml:space="preserve">Nodrošinājuma valsts aģentūras kapacitātes stiprināšana </t>
  </si>
  <si>
    <t xml:space="preserve">Valsts policijas kiberpolicijas struktūrvienības izveide </t>
  </si>
  <si>
    <t>Civilās aizsardzības Operacionālā vadības centra izveide</t>
  </si>
  <si>
    <t>Tehniskās gala iekārtas Vienota kontaktu centra platformas saziņai ar operatīvajiem dienestiem un mobilo darba vietu aprīkošana pamata darba funkciju veikšanai</t>
  </si>
  <si>
    <t>Administratīvo pārkāpumu uzskaites sistēmas pilnveidošana un uzturēšana likumprojekta "Administratīvo pārkāpumu procesa likums" ieviešanas nodrošināšanai</t>
  </si>
  <si>
    <t>Kuģa RK-03 “TIIRA”  kuģošanas spējas atjaunošana, kā arī  iekārtu, sistēmu un mezglu atjaunošana un uzturēšana atbilstošā tehniskā kārtībā</t>
  </si>
  <si>
    <t>Paaugstināt valsts ēku Ezermalas ielā 8A, Rīgā, energoefektivitāti (Ezermalas ielā 8A, Ezermalas ielā 10B, Ezermalas ielā 10 un Ezermalas ielā 10C, Rīgā)</t>
  </si>
  <si>
    <t>Amatpersonu ar speciālajām dienesta pakāpēm psiholoģiskā atbalsta un apmācību centra izveide ēku kompleksā Piestātnes ielā 14, Jūrmalā</t>
  </si>
  <si>
    <t>Runas tehnoloģiju platformas funkcionalitātes izmantošanai nepieciešamā audio un video aprīkojuma iegāde</t>
  </si>
  <si>
    <t>Tehnoloģiska rīka un risinājuma ViedX un video analīzes platformas uzturēšana drošas robežu pārvaldības stiprināšanai un epidemioloģisko risku mazināšanai</t>
  </si>
  <si>
    <t xml:space="preserve">Infrastruktūras attīstības projektu īstenošana iekšlietu nozarē </t>
  </si>
  <si>
    <t>Videonovērošanas un piekļuves kontroles tehniskās platformas izveide Valsts policijas vajadzībām</t>
  </si>
  <si>
    <t>Inovatīvu tehnoloģiju ilgtspējīga uzturēšana un attīstība Iekšlietu ministrijas  resorā</t>
  </si>
  <si>
    <t>Valsts ugunsdzēsības un glābšanas dienesta amatpersonu ar speciālajām dienesta pakāpēm nodrošināšana ar aprīkojuma komplektāciju dienesta pienākumu veikšanai un "Dūmu gāzu" konteinera izveide praktisko nodarbību īstenošanai Ugunsdrošības un civilās aizsardzības koledžā</t>
  </si>
  <si>
    <t>Robežkontroles punkta "Grebņeva" nomas maksas un papildu maksājumu palielinājums</t>
  </si>
  <si>
    <t>Datu pārraides tīkla ātruma palielināšana IeM padotības iestāžu struktūrvienībām</t>
  </si>
  <si>
    <t xml:space="preserve">Valsts ugunsdzēsības un glābšanas dienesta resursu vadības dispečeru un kvalitātes kontroles nodaļas darbavietu ierīkošana.      
</t>
  </si>
  <si>
    <t>Informatīvo kampaņu nodrošināšana personāla piesaistei un iekšlietu nozares popularizēšanai</t>
  </si>
  <si>
    <t xml:space="preserve">Izveidotājai telpu gaisa dzesēšanas sistēmai Iekšlietu ministrijas ēku kompleksa Čiekurkalna 1.līnijā 1 k-1, Rīgā, 1. un 4.korpusā elektroenerģijas patēriņa pieauguma segšanai </t>
  </si>
  <si>
    <t>Iekšlietu ministrijas veselības un sporta centra kapacitātes stiprināšana</t>
  </si>
  <si>
    <t>Veselības aprūpes izdevumu kompensāciju limitu paaugstināšana Iekšlietu ministrijas sistēmas iestāžu un Ieslodzījuma vietu pārvaldes amatpersonām ar speciālajām dienesta pakāpēm</t>
  </si>
  <si>
    <t>Zinātnes bāzes finansējuma nodrošināšana pilnā apmērā</t>
  </si>
  <si>
    <t xml:space="preserve">Finansējums studiju un studējošo kredītu pieejamībai </t>
  </si>
  <si>
    <t>Studējošo un studiju kreditēšana</t>
  </si>
  <si>
    <t>Profesionālās izglītības programmu finansēšanas normatīva nodrošinājums</t>
  </si>
  <si>
    <t>Darba ar jaunatni kvalitatīvas un ilgtspējīgas sistēmas izveide un attīstība, tai skaitā jauniešu līdzdalības veicināšana</t>
  </si>
  <si>
    <t>Latvijas dalība Eiropas Kodolpētījumu organizācijā (CERN) asociētās dalībvalsts statusā</t>
  </si>
  <si>
    <t>Papildu finansējums bērnu un jauniešu sporta, tautas sporta un augstu sasniegumu sporta programmām (Sporta politikas pamatnostādņu 2021.-2027.gadam īstenošana)</t>
  </si>
  <si>
    <t>Izglītības satura ieviešana un attīstība, pārvaldības digitalizācija</t>
  </si>
  <si>
    <t>42.06.00</t>
  </si>
  <si>
    <t>Valsts izglītības satura centra darbības nodrošināšana</t>
  </si>
  <si>
    <t>Digitālo mācību līdzekļu iegāde (saglabāt 2021.gadam piešķirto papildu finansējumu digitālajiem un citiem mācību līdzekļiem)</t>
  </si>
  <si>
    <t>01.14.00</t>
  </si>
  <si>
    <t>Mācību līdzekļu iegāde</t>
  </si>
  <si>
    <t>Latvijas Republikas valdības un Eiropas Elektronisko sakaru regulatoru iestādes (BEREC) atbalsta aģentūras mītnes līguma 21. panta 3. punkta nosacījumu izpilde</t>
  </si>
  <si>
    <t>Valsts atbalsts profesionālās ievirzes sporta izglītības programmu īstenošanai atbilstoši audzēkņu skaita pieaugumam</t>
  </si>
  <si>
    <t>Asistenta pakalpojumu nodrošināšana izglītības iestādēs</t>
  </si>
  <si>
    <t>12.00.00</t>
  </si>
  <si>
    <t>Finansējums asistenta pakalpojuma nodrošināšanai personai ar invaliditāti pārvietošanas atbalstam un pašaprūpes veikšanai</t>
  </si>
  <si>
    <t>Papildinošās saimnieciskās darbības uzraudzība ES struktūrfondu 2007.-2013. gada plānošanas perioda projektos</t>
  </si>
  <si>
    <t>Ministrijas centrālā aparāta darbības nodrošināšana</t>
  </si>
  <si>
    <t>Individuālo aizsardzības līdzekļu laboratorijas darbības nodrošināšana</t>
  </si>
  <si>
    <t>Mācību prakšu organizēšanas izmaksu un darba vidē balstītu mācību īstenošanas izmaksu finansēšana profesionālajā izglītībā</t>
  </si>
  <si>
    <t>Latviešu valodas lietojuma vides paplašināšana un lībiešu valodas attīstība</t>
  </si>
  <si>
    <t>Valsts finansēto vietu skaita palielināšana profesionālās izglītības pieejamības nodrošināšanai</t>
  </si>
  <si>
    <t>15_22_P</t>
  </si>
  <si>
    <t>Nacionālas nozīmes starptautisku sporta pasākumu organizēšana Latvijā</t>
  </si>
  <si>
    <t>15_23_P</t>
  </si>
  <si>
    <t>Latvijas skolu jaunatnes dziesmu un deju svētku tradīcijas saglabāšana, tai skaitā  "Gaudeamus"</t>
  </si>
  <si>
    <t>15_24_P</t>
  </si>
  <si>
    <t>Atbalsts darba vidē balstītās studiju programmas pedagogu sagatavošanai īstenošanai un attīstībai</t>
  </si>
  <si>
    <t>Augstskolas</t>
  </si>
  <si>
    <t>15_25_P</t>
  </si>
  <si>
    <t>Remigrējošo izglītojamo atbalsts</t>
  </si>
  <si>
    <t>15_26_P</t>
  </si>
  <si>
    <t xml:space="preserve">Atbalsts bilaterālo sadarbības programmu starptautiskās sadarbības projektiem pētniecības un tehnoloģijas jomās   </t>
  </si>
  <si>
    <t>15_27_P</t>
  </si>
  <si>
    <t>15_28_P</t>
  </si>
  <si>
    <t xml:space="preserve">Latvijas Sporta muzeja attīstība (krājumu digitalizācija un papildināšana) </t>
  </si>
  <si>
    <t>09.12.00</t>
  </si>
  <si>
    <t>Latvijas Sporta muzejs</t>
  </si>
  <si>
    <t>15_29_P</t>
  </si>
  <si>
    <t>Finansējums Nordforsk pētniecības projektu īstenošanai</t>
  </si>
  <si>
    <t>15_30_P</t>
  </si>
  <si>
    <t>Latvijas dalības nodrošināšana Eiropas Molekulārās bioloģijas laboratorijā (EMBL)  dalībvalsts statusā</t>
  </si>
  <si>
    <t>Valsts atbalsts lauksaimniecības un lauku attīstībai</t>
  </si>
  <si>
    <t>Pārtikas nekaitīguma un dzīvnieku veselības valsts uzraudzība un kontrole</t>
  </si>
  <si>
    <t>Palielināt PVD, BIOR, LDC kapacitāti, lai  uzlabotu  zoonožu un zoonožu ierosinātāju diagnostiku un uzraudzību</t>
  </si>
  <si>
    <t>Riska zinātniskā novērtēšana un references laboratorijas funkciju veikšana dzīvnieku veselības, pārtikas un dzīvnieku barības jomā</t>
  </si>
  <si>
    <t>Valsts uzraudzības nodrošināšana pārtikas un veterinārajā jomā</t>
  </si>
  <si>
    <t>Valsts nozīmes ūdensnoteku uzturēšana mazinot plūdu un palu riskus valsts teritorijā un nodrošinot meliorēto zemju ilgtspējīgu apsaimniekošanu</t>
  </si>
  <si>
    <t>Notekūdeņu monitorings Covid-19 un citu riska faktoru uzraudzībai un kontrolei</t>
  </si>
  <si>
    <t>Īstenošanas lēmumā 2021/788 noteikto Covid-19 infekcijas uzraudzības pasākumu izpildes nodrošināšana</t>
  </si>
  <si>
    <t>Vienotas dzívnieku identifikácijas,  audzēšanas,  vērtēšanas un ciltsdarba  uzraudzības un kontroles e-sistēmas izveide</t>
  </si>
  <si>
    <t>Veterinārās e-sistēmas izveide   dzīvnieku veselības  un produkcijas ražošanas uzraudzībai un kontrolei.</t>
  </si>
  <si>
    <t xml:space="preserve">Lauksaimniecības datu centra pamatfunkciju nodrošinājuma finansējums </t>
  </si>
  <si>
    <t>No trešajām valstīm ievesto mājas (istabas) dzīvnieku (suņu) izsekojamības nodrošināšana</t>
  </si>
  <si>
    <t>Ēkas jumta atjaunošana Latvijas Lauksaimniecības muzejā (turpmāk tekstā "LLM"), lai nodrošinātu valsts īpašumā esošā kultūrvēsturiskā mantojuma saglabāšanu un novērstu  Nacionālā muzeja krājuma neatgriezenisku bojāeju un lauksaimniecības nozares muzeja darbības apturēšanu</t>
  </si>
  <si>
    <t xml:space="preserve">Pētījumu programma lauksaimniecības, meža un veterinārās zinātnēs </t>
  </si>
  <si>
    <t>22.04.00</t>
  </si>
  <si>
    <t>Zinātne</t>
  </si>
  <si>
    <t>Sezonā nodarbināto kapacitātes celšana meža ugunsdrošības uzraudzības un ugunsdzēsības funkcijas nodrošināšanai</t>
  </si>
  <si>
    <t>Autotransporta iegāde</t>
  </si>
  <si>
    <t>Portatīvo datoru iegāde</t>
  </si>
  <si>
    <t>Meža ugunsdzēsības stacijas būvniecība un kapitālais remonts, un garāžas kapitālais remonts meža ugunsdrošības uzraudzības un ugunsdzēsības funkcijas nodrošināšanai</t>
  </si>
  <si>
    <t>Zivju resursu mākslīgās atražošanas plāna īstenošana</t>
  </si>
  <si>
    <t>Informācijas sniegšana un zinātiskā padoma nodrošināša zivsaimniecības jomā</t>
  </si>
  <si>
    <t>Zivju fonds</t>
  </si>
  <si>
    <t>Jauno augu veselības un augu aizsardzības  risku izvērtēšana un novēršana atbilstoši Zaļā kursa mērķiem</t>
  </si>
  <si>
    <t>Zinātniskā pamatojuma izstrāde zoonotisko slimību nacionālās uzraudzības sistēmas pilnveidei un gatavības stiprināšanai infekciju pārvaldībā</t>
  </si>
  <si>
    <t>Finansējums dzelzceļa publiskai infrastruktūrai</t>
  </si>
  <si>
    <t>Vienotas sabiedriskā transporta biļešu sistēmas uzturēšana</t>
  </si>
  <si>
    <t>Dotācija Autotransporta direkcijai sabiedriskā transporta pakalpojumu organizēšanai</t>
  </si>
  <si>
    <t>Valsts reģionālo autoceļu pārbūve un atjaunošana</t>
  </si>
  <si>
    <t>Dotācija zaudējumu kompensēšanai par braukšanas maksas atvieglojumiem</t>
  </si>
  <si>
    <t>Rail Baltica projekta neattiecināmo izdevumu aktivitāšu ieviešana</t>
  </si>
  <si>
    <t>Platjoslas pieejamības ģeogrāfiskās informācijas sistēmas izveide un uzturēšana</t>
  </si>
  <si>
    <t>Finansējums vilcienu remontu centra izbūvei</t>
  </si>
  <si>
    <t>31.09.00</t>
  </si>
  <si>
    <t>Dotācija jauno elektrovilcienu projektam</t>
  </si>
  <si>
    <t>Atbalsta pasākumi Interneta protokola 6.versijas ieviešanai valsts pārvaldē</t>
  </si>
  <si>
    <t>Atbalsta pasākumi nacionāla interneta apmaiņas punkta (GLIX) izveidei</t>
  </si>
  <si>
    <t>Platjoslas kompetences centra darbības nodrošināšana</t>
  </si>
  <si>
    <t>Kiberdrošības aizsardzība valsts iestādēm</t>
  </si>
  <si>
    <t>17_18_P</t>
  </si>
  <si>
    <t>17_19_P</t>
  </si>
  <si>
    <t>Otrā līmeņa tīmekļvietņu domēna vārda gov.lv zonas uzturēšana</t>
  </si>
  <si>
    <t>17_20_P</t>
  </si>
  <si>
    <t>Dzelzceļa sistēmas pieejamības nodrošināšana personām ar invaliditāti un personām ar ierobežotām pārvietošanās spējām</t>
  </si>
  <si>
    <t>17_21_P</t>
  </si>
  <si>
    <t>Jūrnieku sertifikātu digitalizēšanas iespēju izvērtēšana, optimālākā risinājuma izvēle</t>
  </si>
  <si>
    <t>17_22_P</t>
  </si>
  <si>
    <t>Starptautiskās kravu loģistikas un ostu informācijas sistēmas uzturēšana un attīstība</t>
  </si>
  <si>
    <t>05.00.00</t>
  </si>
  <si>
    <t>Starptautiskās kravu loģistikas un ostu informācijas sistēmas uzturēšana</t>
  </si>
  <si>
    <t>Atalgojuma paaugstināšana ilgstošas sociālās aprūpes un sociālās rehabilitācijas institūcijās</t>
  </si>
  <si>
    <t>Valsts pensiju speciālais budžets</t>
  </si>
  <si>
    <t>Invaliditātes, maternitātes un slimības speciālais budžets</t>
  </si>
  <si>
    <t>Valsts sociālās apdrošināšanas aģentūras speciālais budžets</t>
  </si>
  <si>
    <t>Pensiju indeksācijas mehānisma pilnveidošana</t>
  </si>
  <si>
    <t>Pabalsts aizbildnim par bērna uzturēšanu</t>
  </si>
  <si>
    <t>Nozares centralizēto funkciju izpilde</t>
  </si>
  <si>
    <t>Sociālās rehabilitācijas pakalpojumu, bērniem, kuri cietuši no prettiesiskām darbībām, pilnveidošana, pieejamības un kvalitātes uzlabošana</t>
  </si>
  <si>
    <t>Tehnisko palīglīdzekļu pieejamības un klāsta pilnveidošana</t>
  </si>
  <si>
    <t>Tehniskā palīglīdzekļa - skābekļa koncentratora pieejamības nodrošināšana</t>
  </si>
  <si>
    <t>Ilgstošās sociālās aprūpes pakalpojuma kvalitātes uzlabošana LM līgumorganizācijās</t>
  </si>
  <si>
    <t>Mērķdotācijas ģimenes asistenta pakalpojuma attīstībai pašvaldībās</t>
  </si>
  <si>
    <t>Valsts programma bērnu un ģimenes stāvokļa uzlabošanai</t>
  </si>
  <si>
    <t>Atbalsts ārpusģimenes aprūpes atbalsta centru darbībai</t>
  </si>
  <si>
    <t>Valsts atbalsts pašvaldībām sociālo pakalpojumu dzīvesvietā nodrošināšanai bērniem, kuriem noteikta īpašas kopšanas nepieciešamība</t>
  </si>
  <si>
    <t>Pensiju, pabalstu un atlīdzības piegādes saņēmēja dzīvesvietā samaksas pieauguma kompensēšana</t>
  </si>
  <si>
    <t>Ēku apsaimniekošanas izdevumu pieauguma segšana</t>
  </si>
  <si>
    <t xml:space="preserve">Valsts apmaksāto darbnespējas dienu skaita palielināšana </t>
  </si>
  <si>
    <t>18_19_P</t>
  </si>
  <si>
    <t xml:space="preserve">Mērķdotācija pašvaldībām pamata sociālās palīdzības pabalstu- GMI un mājokļa pabalsta - nodrošināšanai </t>
  </si>
  <si>
    <t>18_20_P</t>
  </si>
  <si>
    <t>Sociālās garantijas aizbildņiem</t>
  </si>
  <si>
    <t>18_21_P</t>
  </si>
  <si>
    <t xml:space="preserve">Valsts atbalsta pilnveidošana nestrādājošam bērna ar invaliditāti kopšanas pabalsta saņēmējam  pensiju nodrošinājumam </t>
  </si>
  <si>
    <t>18_22_P</t>
  </si>
  <si>
    <t>Sociālās rehabilitācijas pakalpojuma dzīvesvietā bērniem un pilngadīgām personām, kuras ir atkarīgas no apreibinošām vielām vai procesiem, pieejamības nodrošināšana</t>
  </si>
  <si>
    <t>18_23_P</t>
  </si>
  <si>
    <t>Sociālās rehabilitācijas pakalpojumu personām ar redzes invaliditāti pilnveidošana</t>
  </si>
  <si>
    <t>18_24_P</t>
  </si>
  <si>
    <t>Sociālās rehabilitācijas pakalpojumu personām ar dzirdes  invaliditāti pilnveidošana</t>
  </si>
  <si>
    <t>18_25_P</t>
  </si>
  <si>
    <t xml:space="preserve">Sociālās rehabilitācijas pakalpojumu cilvēku tirdzniecības upuriem (CTU) pilnveidošana </t>
  </si>
  <si>
    <t>18_26_P</t>
  </si>
  <si>
    <t>Sociālās integrācijas valsts aģentūras sniegto pakalpojumu pieejamības uzlabošana</t>
  </si>
  <si>
    <t>18_27_P</t>
  </si>
  <si>
    <t>Pakalpojuma kvalitātes uzlabošana - nozares  infrastruktūras sakārtošana</t>
  </si>
  <si>
    <t>18_28_P</t>
  </si>
  <si>
    <t>Atbalsta pilnveide adoptētājiem</t>
  </si>
  <si>
    <t>18_30_P</t>
  </si>
  <si>
    <t xml:space="preserve">Personu ar invaliditāti un bezdarba riskam pakļauto personu preventīvie pasākumi </t>
  </si>
  <si>
    <t>18_31_P</t>
  </si>
  <si>
    <t>Sociālo uzņēmumu komisijas darbības nodrošināšana</t>
  </si>
  <si>
    <t>18_32_P</t>
  </si>
  <si>
    <t>Sociālās rehabilitācijas pakalpojuma  "Psihosociālais atbalsts ģimenēm, kurās ir bērns ar autiskā spektra traucējumiem" īstenošanas nodrošināšana (pilotprojekts)</t>
  </si>
  <si>
    <t>18_33_P</t>
  </si>
  <si>
    <t xml:space="preserve">Latvijas dalība OECD apsekojumā Risks That Matter </t>
  </si>
  <si>
    <t>18_29_P</t>
  </si>
  <si>
    <t>19. Tieslietu ministrija kopā:</t>
  </si>
  <si>
    <t>19_01_P</t>
  </si>
  <si>
    <t>Valsts probācijas dienesta nodarbināto, kuru darbs ir saistīts ar īpašu risku, aizsardzība</t>
  </si>
  <si>
    <t>04.03.00</t>
  </si>
  <si>
    <t>Probācijas īstenošana</t>
  </si>
  <si>
    <t>19_02_P</t>
  </si>
  <si>
    <t>Valsts probācijas dienesta nodarbināto atlīdzības pieaugums</t>
  </si>
  <si>
    <t>19_03_P</t>
  </si>
  <si>
    <t>Valsts tiesu ekspertīžu biroja kapacitātes stiprināšana</t>
  </si>
  <si>
    <t>Tiesu ekspertīžu veikšana</t>
  </si>
  <si>
    <t>19_04_P</t>
  </si>
  <si>
    <t>Nekustamā īpašuma valsts kadastra, Valsts adrešu reģistra, Augstas detalizācijas topogrāfiskās informācijas un Apgrūtināto teritoriju informācijas sistēmu datu publicēšana atvērto datu veidā</t>
  </si>
  <si>
    <t>Nekustamā īpašuma tiesību politikas īstenošana</t>
  </si>
  <si>
    <t>19_05_P</t>
  </si>
  <si>
    <t>Valsts adrešu reģistra un administratīvo robežu datu publicēšana atvērto datu veidā</t>
  </si>
  <si>
    <t>19_06_P</t>
  </si>
  <si>
    <t>Kadastrālās vērtēšanas sistēmas pilnveide</t>
  </si>
  <si>
    <t>19_07_P</t>
  </si>
  <si>
    <t>Tiesu administrācijas kapacitātes stiprināšana</t>
  </si>
  <si>
    <t>Tiesu administrēšana</t>
  </si>
  <si>
    <t>19_8_P</t>
  </si>
  <si>
    <t>PSRS okupācijas nodarīto zaudējumu Latvijas valstij un tās iedzīvotājiem aprēķināšanas pabeigšana</t>
  </si>
  <si>
    <t>19_09_P</t>
  </si>
  <si>
    <t xml:space="preserve">Digitalizācijas direktīvas ieviešana, t.sk. integrācijas ar Eiropas Centrālās platformas un reģistru savstarpējās savienojamības sistēmu ikgadējā uzturēšana </t>
  </si>
  <si>
    <t>Juridisko personu reģistrācija</t>
  </si>
  <si>
    <t>19_10_P</t>
  </si>
  <si>
    <t>Latgaliešu rakstu valodas saglabāšanas un attīstības jautājumu aktualizēšana un lietojuma veicināšana</t>
  </si>
  <si>
    <t>09.01.00</t>
  </si>
  <si>
    <t>Valsts valodas aizsardzība</t>
  </si>
  <si>
    <t>19_11_P</t>
  </si>
  <si>
    <t>Informācijas nodrošināšana zvērinātiem notāriem amata darbību izpildei bez maksas</t>
  </si>
  <si>
    <t>19_12_P</t>
  </si>
  <si>
    <t xml:space="preserve">Piespiedu dalītā īpašuma izbeigšana privatizētajās daudzdzīvokļu mājās </t>
  </si>
  <si>
    <t>03.05.00</t>
  </si>
  <si>
    <t>Atlīdzība tiesu izpildītājiem par izpildu darbībām</t>
  </si>
  <si>
    <t>19_13_P</t>
  </si>
  <si>
    <t>Elektroniskās maksātnespējas uzskaites sistēmas attīstība</t>
  </si>
  <si>
    <t>06.03.00</t>
  </si>
  <si>
    <t>Maksātnespējas procesa pārvaldība</t>
  </si>
  <si>
    <t>19_14_P</t>
  </si>
  <si>
    <t>Informācijas sistēmu pilnveide un attīstība atbilstoši jaunajām tehnoloģijām.</t>
  </si>
  <si>
    <t>19_15_P</t>
  </si>
  <si>
    <t>Aprīkojuma iegāde biometrijas datu apstrādei</t>
  </si>
  <si>
    <t>Ieslodzījuma vietas</t>
  </si>
  <si>
    <t>19_16_P</t>
  </si>
  <si>
    <t>Resocializācijas pasākumos iesaistīto Ieslodzījuma vietu pārvaldes darbinieku profesionālās kapacitātes stiprināšana</t>
  </si>
  <si>
    <t>19_17_P</t>
  </si>
  <si>
    <t>Nekustamā īpašuma nomas maksas izdevumu pieaugums</t>
  </si>
  <si>
    <t>19_18_P</t>
  </si>
  <si>
    <t>Fiziskās personas atbrīvošanas no parādsaistībām mehānisma ieviešana un juridiskās personas maksātnespējas procesa publicitātes nodrošināšana</t>
  </si>
  <si>
    <t>19_19_P</t>
  </si>
  <si>
    <t>Kaitējuma atlīdzinājums privātpersonai par radīto  tiesību aizskārumu kriminālprocesā vai administratīvā pārkāpuma lietā</t>
  </si>
  <si>
    <t>03.06.00</t>
  </si>
  <si>
    <t>Zaudējumu atlīdzība nepamatoti aizturētajām, arestētajām un notiesātajām personām</t>
  </si>
  <si>
    <t>19_20_P</t>
  </si>
  <si>
    <t>Atbalsta pasākumi cietušo aizstāvībai un noziedzīgi iegūtas mantas konfiskācijas institūta pilnveide</t>
  </si>
  <si>
    <t>19_21_P</t>
  </si>
  <si>
    <t>Telpu nomas maksas pieauguma segšana Valsts nekustamajiem īpašumiem</t>
  </si>
  <si>
    <t>19_22_P</t>
  </si>
  <si>
    <t>Datu pieejamības ierobežošana atbilstoši  nacionālās drošības interesēm</t>
  </si>
  <si>
    <t>19_23_P</t>
  </si>
  <si>
    <t>Valsts nodrošinātās juridiskās palīdzības paplašināšana, ieviešot daļējās juridiskās palīdzības sistēmu visās lietu kategorijās</t>
  </si>
  <si>
    <t>03.03.00</t>
  </si>
  <si>
    <t>Juridiskās palīdzības nodrošināšana</t>
  </si>
  <si>
    <t>21_01_P</t>
  </si>
  <si>
    <t>Pašvaldību aizdevumu programma</t>
  </si>
  <si>
    <t>30.00.00</t>
  </si>
  <si>
    <t>Attīstības nacionālie atbalsta instrumenti</t>
  </si>
  <si>
    <t>21_02_P</t>
  </si>
  <si>
    <t>Pašvaldību investīciju programma</t>
  </si>
  <si>
    <t>21_03_P</t>
  </si>
  <si>
    <t>Integrētā pieeja resursu pārvaldībai III posms</t>
  </si>
  <si>
    <t>23.01.00</t>
  </si>
  <si>
    <t>Valsts vides dienests</t>
  </si>
  <si>
    <t>23.02.00</t>
  </si>
  <si>
    <t>Vides pārraudzības valsts birojs</t>
  </si>
  <si>
    <t>24.05.00</t>
  </si>
  <si>
    <t>Zinātniskā institūta "Nacionālais botāniskais dārzs" valsts funkciju nodrošinājums</t>
  </si>
  <si>
    <t>24.06.00</t>
  </si>
  <si>
    <t>Latvijas Dabas muzeja darbības nodrošināšana</t>
  </si>
  <si>
    <t>24.08.00</t>
  </si>
  <si>
    <t>Nacionālo parku darbības nodrošināšana</t>
  </si>
  <si>
    <t>Meteoroloģija un bīstamo atkritumu pārvaldība</t>
  </si>
  <si>
    <t>32.00.00</t>
  </si>
  <si>
    <t>Valsts reģionālās attīstības politikas īstenošana</t>
  </si>
  <si>
    <t>21_04_P</t>
  </si>
  <si>
    <t>LVAF finansējums nacionālās nozīmes un vides projektiem</t>
  </si>
  <si>
    <t>Vides aizsardzības projekti</t>
  </si>
  <si>
    <t>21.13.00</t>
  </si>
  <si>
    <t>Nozares vides projekti</t>
  </si>
  <si>
    <t>21_05_P</t>
  </si>
  <si>
    <t>Atbalsts plānošanas reģionu funkciju izpildei</t>
  </si>
  <si>
    <t>31.00.00</t>
  </si>
  <si>
    <t>Atbalsts plānošanas reģioniem</t>
  </si>
  <si>
    <t>21_06_P</t>
  </si>
  <si>
    <t xml:space="preserve">Atbalsts Latgales speciālās ekonomiskās zonas (SEZ) kapacitātei </t>
  </si>
  <si>
    <t>21_07_P</t>
  </si>
  <si>
    <t>Nodrošināt augstvērtīgu vides un meteroloģijas atvērto datu publicēšanu Direktīvas (ES) 2019/1024 par atvērtajiem datiem un publiskā sektora informācijas atkalizmantošanu ietvarā</t>
  </si>
  <si>
    <t>21_08_P</t>
  </si>
  <si>
    <t>Ūdens monitorings, kas saistīts ar parkāpuma procedūru</t>
  </si>
  <si>
    <t>21_09_P</t>
  </si>
  <si>
    <t>Diennakts (24x7) atbalsta nodrošināšana sabiedrībai svarīgiem IKT risinājumiem</t>
  </si>
  <si>
    <t>21_10_P</t>
  </si>
  <si>
    <t>Iestāžu tīmekļvietņu un mobilo lietotņu piekļūstamības prasību padziļinātā izvērtēšana</t>
  </si>
  <si>
    <t>21_11_P</t>
  </si>
  <si>
    <t xml:space="preserve">VARAM jomas un VARAM resora (t.sk. PAŠVALDĪBU) IKT pārvaldība un koordinācija </t>
  </si>
  <si>
    <t>21_12_P</t>
  </si>
  <si>
    <t>Numerācijas datubāze - valsts informācijas sistēma, kas tiek uzturēta VAS “Elektroniskie sakari” - funkcionalitātes palielināšana, numerācijas nodevas administrēšanas sistēma.</t>
  </si>
  <si>
    <t>21_13_P</t>
  </si>
  <si>
    <t>Vienlīdzīgu iespēju visu valsts pārvaldes pakalpojumu pieejamībā nodrošināšana.</t>
  </si>
  <si>
    <t>21_14_P</t>
  </si>
  <si>
    <t>Atbalsts centralizētai neklātienes komunikācijai ar vienota valsts pārvaldes pakalpojumu palīdzības dienesta starpniecību</t>
  </si>
  <si>
    <t>21_15_P</t>
  </si>
  <si>
    <t>Atkopšanās pēc COVID-19 pandēmijas.</t>
  </si>
  <si>
    <t>21_16_P</t>
  </si>
  <si>
    <t>Latvijas jūras piekrastes joslas apsaimniekošana</t>
  </si>
  <si>
    <t>21_17_P</t>
  </si>
  <si>
    <t>Pašvaldību darbības uzraudzības pilnveidošana</t>
  </si>
  <si>
    <t>21_18_P</t>
  </si>
  <si>
    <t>Investīciju programma autoceļu attīstībai administratīvi teritoriālās reformas kontekstā</t>
  </si>
  <si>
    <t>21_19_P</t>
  </si>
  <si>
    <t xml:space="preserve"> Vides pārraudzības valsts biroja reaģētspējas stiprināšana augstas pievienotās vērtības investīciju projektu prioritārā apkalpošanā</t>
  </si>
  <si>
    <t>21_20_P</t>
  </si>
  <si>
    <t>Monitoringa programmu īstenošana. Natura 2000, speciālais un fona monitorings. Iepirkums Biodaudzveidības monitoringa programmas sadaļām, ekspertu grupu pakalpojumi</t>
  </si>
  <si>
    <t>21_21_P</t>
  </si>
  <si>
    <t>Neapbūvētas zemes atpirkšana dabas liegumos (ja nav sadalīti funkcionālajās zonās) vai īpaši aizsargājamo dabas teritoriju dabas lieguma zonās kā kompensācijas veids</t>
  </si>
  <si>
    <t>21_22_P</t>
  </si>
  <si>
    <t>Kompensāciju maksāšana zemes īpašniekiem par saimnieciskās darbības ierobežojumiem īpaši aizsargājamās dabas teritorijās, kuru zemes ar minēto ierobežojumu kopējā platība ir mazāka par 1 hektāru</t>
  </si>
  <si>
    <t>21_23_P</t>
  </si>
  <si>
    <t>Gaisa piesārņojošo vielu emisijas mērījumu kontroles programmas izpilde</t>
  </si>
  <si>
    <t>21_24_P</t>
  </si>
  <si>
    <t>Valsts vides dienesta kapacitātes stiprināšana gatavībai un rīcībai radiācijas avārijās</t>
  </si>
  <si>
    <t>21_25_P</t>
  </si>
  <si>
    <t>Izmaiņas datu nodošanā starp VRAA Elektronisko iepirkumu sistēmu un IUB Publikāciju vadības sistēmu sakarā ar e-formu ieviešanu</t>
  </si>
  <si>
    <t>21_26_P</t>
  </si>
  <si>
    <t>Atbalsts Valkas novada Attīstības programmā noteiktā prioritārā investīciju projekta īstenošanai</t>
  </si>
  <si>
    <t>21_27_P</t>
  </si>
  <si>
    <t>DAP valdījumā esošo valsts zemes īpašumu uzmērīšana, zemes ierīcības un inženierģeodēzisko darbu nodrošināšana</t>
  </si>
  <si>
    <t>21_28_P</t>
  </si>
  <si>
    <t>DAP IT sistēmas veiktspējas pilnveidošana kompensāciju sistēmas darbības ieviešanai, attālināto pakalpojumu attīstībai pandēmijas un klientu ērtības nodrošināšanas kontekstā, IT sistēmas pielāgošana attālinātā darba apstākļiem, kā arī dabas tūrisma informācijas attālinātās pieejamības nodrošināšanai</t>
  </si>
  <si>
    <t>21_29_P</t>
  </si>
  <si>
    <t>DAP valdījumā esošo valsts meža īpašumu inventarizācija un apsaimniekošanas plānu izstrāde</t>
  </si>
  <si>
    <t>21_30_P</t>
  </si>
  <si>
    <t>Neatliekamo ugunsdrošības infrastruktūras uzlabojumu veikšana DAP valdījumā esošajās valsts meža zemēs.</t>
  </si>
  <si>
    <t>21_31_P</t>
  </si>
  <si>
    <t>Dabas aizsardzības plānu izstrāde Īpaši aizsargājamām dabas teritorijām</t>
  </si>
  <si>
    <t>21_32_P</t>
  </si>
  <si>
    <t>Neatliekamie pasākumi invazīvo sugu ierobežošanai, kā arī sugu dzīvotņu un biotopu apsaimniekošanai DAP valdījumā esošajos valsts zemes īpašumos</t>
  </si>
  <si>
    <t>21_33_P</t>
  </si>
  <si>
    <t>DAP tūrisma infrastruktūras pielāgošana un diversifikācija apmeklētāju plūsmas organizēšanai pandēmijas apstākļos</t>
  </si>
  <si>
    <t>21_34_P</t>
  </si>
  <si>
    <t>Neatliekamie pasākumi DAP valdījumā esošo valsts īpašumu – būvju tehniskās atbilstības prasību nodrošināšanai</t>
  </si>
  <si>
    <t>21_35_P</t>
  </si>
  <si>
    <t>Līgatnes dabas taku savvaļas dzīvnieku kolekcijas karantīnas novietnes izveide</t>
  </si>
  <si>
    <t>21_36_P</t>
  </si>
  <si>
    <t>Ministrijas nomas maksas palielinājuma nodrošināšana no VAS “Valsts nekustamie īpašumi” nomatām telpām</t>
  </si>
  <si>
    <t>22_01_P</t>
  </si>
  <si>
    <t>Atalgojuma celšana kultūras nozarē nodarbinātajiem</t>
  </si>
  <si>
    <t>19.03.00</t>
  </si>
  <si>
    <t>Filmu nozare</t>
  </si>
  <si>
    <t>19.07.00</t>
  </si>
  <si>
    <t>Mākslas un literatūra</t>
  </si>
  <si>
    <t>20.00.00</t>
  </si>
  <si>
    <t>Kultūrizglītība</t>
  </si>
  <si>
    <t>Kultūras mantojums</t>
  </si>
  <si>
    <t>22.08.00</t>
  </si>
  <si>
    <t>UNESCO Latvijas Nacionālā komisija</t>
  </si>
  <si>
    <t>Valsts kultūrkapitāla fonda darbības nodrošināšana</t>
  </si>
  <si>
    <t>22_02_P</t>
  </si>
  <si>
    <t xml:space="preserve">Vispārējo latviešu dziesmu un  deju svētku tradīcijai 150 gadu </t>
  </si>
  <si>
    <t>22_03_P</t>
  </si>
  <si>
    <t>Latvijas valsts simtgadē uzsākto iniciatīvu ilgtspēja</t>
  </si>
  <si>
    <t>Kultūras pasākumi, sadarbības līgumi un programmas</t>
  </si>
  <si>
    <t>22.13.00</t>
  </si>
  <si>
    <t>Mediju politikas īstenošana</t>
  </si>
  <si>
    <t>Valsts kultūrkapitāla fonda programmu un projektu konkursi</t>
  </si>
  <si>
    <t>22_04_P</t>
  </si>
  <si>
    <t>Valsts nozīmes vēsturisko un piemiņas vietu saglabātība</t>
  </si>
  <si>
    <t>22_05_P</t>
  </si>
  <si>
    <t>Kultūras infrastruktūras ēku atjaunošanas programma "Mantojums 2030"</t>
  </si>
  <si>
    <t>Kultūras infrastruktūras attīstība</t>
  </si>
  <si>
    <t>22_06_P</t>
  </si>
  <si>
    <t>Nacionālā kino stiprināšana</t>
  </si>
  <si>
    <t>22_07_P</t>
  </si>
  <si>
    <t>Latvijas eksporta, kultūras un publiskās diplomātijas programma Latvijas dalības sagatavošanai viesu valsts statusā Frankfurtes grāmatu tirgū</t>
  </si>
  <si>
    <t>22_08_P</t>
  </si>
  <si>
    <t>VDK dokumentu digitalizācijas turpināšana</t>
  </si>
  <si>
    <t>22_09_P</t>
  </si>
  <si>
    <t xml:space="preserve"> I.Ziedoņa muzeja darbības nodrošināšana</t>
  </si>
  <si>
    <t>22_10_P</t>
  </si>
  <si>
    <t>Latviešu vēsturisko zemju likuma ieviešana (sekretariāta darbības nodrošināšana)</t>
  </si>
  <si>
    <t>22_11_P</t>
  </si>
  <si>
    <t xml:space="preserve"> Augstākās izglītības kapacitātes stiprināšana</t>
  </si>
  <si>
    <t>22_12_P</t>
  </si>
  <si>
    <t>IT procesu pilnveide kultūras nozarē</t>
  </si>
  <si>
    <t>Informācijas tehnoloģiju attīstība un uzturēšana kultūras nozarē</t>
  </si>
  <si>
    <t>22_13_P</t>
  </si>
  <si>
    <t xml:space="preserve">UNESCO programmu īstenošana </t>
  </si>
  <si>
    <t>22_14_P</t>
  </si>
  <si>
    <t xml:space="preserve">Apgrūtināto teritoriju informācijas sistēmas uzturēšana </t>
  </si>
  <si>
    <t>22_15_P</t>
  </si>
  <si>
    <t>Mediju atbalsta fonda darbības nodrošināšana</t>
  </si>
  <si>
    <t>22_16_P</t>
  </si>
  <si>
    <t>Radošo personu atbalsts</t>
  </si>
  <si>
    <t>22_17_P</t>
  </si>
  <si>
    <t>ES programmas "Radošā Eiropa" un "Eiropa pilsoņiem" Latvijas projektu dalībnieku līdzfinansējuma nodrošināšana</t>
  </si>
  <si>
    <t>67.06.00</t>
  </si>
  <si>
    <t>Eiropas Kopienas iniciatīvas projektu un pasākumu īstenošana</t>
  </si>
  <si>
    <t>22_18_P</t>
  </si>
  <si>
    <t>Grāmatu iepirkums</t>
  </si>
  <si>
    <t>22_19_P</t>
  </si>
  <si>
    <t>Grāmatu starts, lasīšanas veicināšanas programma</t>
  </si>
  <si>
    <t>22_20_P</t>
  </si>
  <si>
    <t>Sabiedrības izpratnes veidošana par autortiesībām un blakustiesībām</t>
  </si>
  <si>
    <t>22. Kultūras ministrija kopā:</t>
  </si>
  <si>
    <t>21. Vides aizsardzības un reģionālās attīstības ministrija kopā:</t>
  </si>
  <si>
    <t>08. Sabiedrības integrācijas fonds kopā:</t>
  </si>
  <si>
    <t>08_01_P</t>
  </si>
  <si>
    <t>Latviešu valodas apguves programmas pieaugušajiem</t>
  </si>
  <si>
    <t>Latvijas NVO fonda un latviešu valodas apguves programmas</t>
  </si>
  <si>
    <t>08_02_P</t>
  </si>
  <si>
    <t>Nacionāli saliedētas un pilsoniski aktīvas sabiedrības attīstība</t>
  </si>
  <si>
    <t>Sabiedrības integrācijas fonda vadība</t>
  </si>
  <si>
    <t>08_03_P</t>
  </si>
  <si>
    <t>Ģimenes vērtību stiprināšana</t>
  </si>
  <si>
    <t>29. Veselības ministrija kopā:</t>
  </si>
  <si>
    <t>29_01_P</t>
  </si>
  <si>
    <t>Rezidentu apmācības nodrošināšana</t>
  </si>
  <si>
    <t>02.04.00</t>
  </si>
  <si>
    <t>Rezidentu apmācība</t>
  </si>
  <si>
    <t>29_02_P</t>
  </si>
  <si>
    <t>Darba samaksas nodrošināšana rezidentiem, kuru rezidentūras studijas netiek apmaksātas no valsts budžeta līdzekļiem</t>
  </si>
  <si>
    <t>29_03_P</t>
  </si>
  <si>
    <t>Veselības aprūpes pakalpojumu onkoloģijas jomā uzlabošanas plāna 2022.-2024.gadam (projekts) realizācija</t>
  </si>
  <si>
    <t>33.03.00</t>
  </si>
  <si>
    <t>Kompensējamo medikamentu un materiālu apmaksāšana</t>
  </si>
  <si>
    <t>33.04.00</t>
  </si>
  <si>
    <t>Centralizēta medikamentu un materiālu iegāde</t>
  </si>
  <si>
    <t>33.14.00</t>
  </si>
  <si>
    <t>Primārās ambulatorās veselības aprūpes nodrošināšana</t>
  </si>
  <si>
    <t>33.15.00</t>
  </si>
  <si>
    <t>Laboratorisko izmeklējumu nodrošināšana ambulatorajā aprūpē</t>
  </si>
  <si>
    <t>33.16.00</t>
  </si>
  <si>
    <t>Pārējo ambulatoro veselības aprūpes pakalpojumu nodrošināšana</t>
  </si>
  <si>
    <t>33.18.00</t>
  </si>
  <si>
    <t>Plānveida stacionāro veselības aprūpes pakalpojumu nodrošināšana</t>
  </si>
  <si>
    <t>45.01.00</t>
  </si>
  <si>
    <t>Veselības aprūpes finansējuma administrēšana un ekonomiskā novērtēšana</t>
  </si>
  <si>
    <t>46.03.00</t>
  </si>
  <si>
    <t>Slimību profilakses nodrošināšana</t>
  </si>
  <si>
    <t>29_04_P</t>
  </si>
  <si>
    <t>Tarifu un kompensāciju palielināšana (tarifa elementu palielināšana, pacientu līdzmaksājumi, pārējo kompensējamo medikamentu un materiālu sistēmas un centralizēti iepērkamo medikamentu un materiālu sistēmas uzlabošana)</t>
  </si>
  <si>
    <t>33.17.00</t>
  </si>
  <si>
    <t>Neatliekamās medicīniskās palīdzības nodrošināšana stacionārās ārstniecības iestādēs</t>
  </si>
  <si>
    <t>29_05_P</t>
  </si>
  <si>
    <t>Par nepieciešamajiem pasākumiem 2021. gadam un turpmāk, lai samazinātu ilglaicīgu negatīvo ietekmi uz sabiedrības psihisko veselību, ko rada COVID-19 pandēmija</t>
  </si>
  <si>
    <t>39.04.00</t>
  </si>
  <si>
    <t>Neatliekamā medicīniskā palīdzība</t>
  </si>
  <si>
    <t>29_06_P</t>
  </si>
  <si>
    <t xml:space="preserve">Reto slimību plāna 2017. - 2020.gadam ieviešanas turpinājums </t>
  </si>
  <si>
    <t>33.12.00</t>
  </si>
  <si>
    <t>Reto slimību ārstēšana</t>
  </si>
  <si>
    <t>46.01.00</t>
  </si>
  <si>
    <t>Uzraudzība un kontrole</t>
  </si>
  <si>
    <t>29_07_P</t>
  </si>
  <si>
    <t>Nozares digitalizācijas pasākumi, padarot caurspīdīgāku resursu izlietojumu un uzlabojot ārstēšanas kvalitāti un pieejamību</t>
  </si>
  <si>
    <t>29_08_P</t>
  </si>
  <si>
    <t>Darba samaksas pieauguma nodrošināšana Veselības ministrijas un tās padotības iestāžu (Nacionālā veselības dienesta un Paula Stradiņa Medicīnas vēstures muzeja) amatpersonām (darbiniekiem) funkciju nodrošināšanai</t>
  </si>
  <si>
    <t>06.02.00</t>
  </si>
  <si>
    <t>Medicīnas vēstures muzejs</t>
  </si>
  <si>
    <t>29_09_P</t>
  </si>
  <si>
    <t>Veselības ministrijas nekustamo īpašumu nomas maksas palielinājums (Veselības ministrija, Paula Stradiņa Medicīnas vēstures muzejs, Valsts asinsdonoru centrs, Slimību profilakses un kontroles centrs un Latvijas Antidopinga birojs)</t>
  </si>
  <si>
    <t>39.03.00</t>
  </si>
  <si>
    <t>Asins un asins komponentu nodrošināšana</t>
  </si>
  <si>
    <t>39.07.00</t>
  </si>
  <si>
    <t>Antidopinga politikas īstenošana</t>
  </si>
  <si>
    <t>29_10_P</t>
  </si>
  <si>
    <t>Veselības ministrijas padotības iestādēm nepieciešamais papildus finansējums funkciju, uzdevumu pilnvērtīgai un savlaicīgai izpildei, kā arī kapacitātes stiprināšanai (Paula Stradiņa Medicīnas vēstures muzejs, Valsts asinsdonoru centrs, Neatliekamās medicīniskās palīdzības dienests, Valsts tiesu medicīnas ekspertīzes centrs, Nacionālais veselības dienests, Veselības inspekcija, Slimību profilakses un kontroles centrs un Latvijas Antidopinga birojs)</t>
  </si>
  <si>
    <t>39.06.00</t>
  </si>
  <si>
    <t>Tiesu medicīniskā ekspertīze</t>
  </si>
  <si>
    <t>29_11_P</t>
  </si>
  <si>
    <t>Vispārējā veselības aprūpes pakalpojumu pieejamības uzlabošana</t>
  </si>
  <si>
    <t>33.09.00</t>
  </si>
  <si>
    <t>Interešu izglītības nodrošināšana VSIA "Bērnu klīniskā universitātes slimnīca"</t>
  </si>
  <si>
    <t>29_12_P</t>
  </si>
  <si>
    <t>Pārējie veselības nozares prioritārie pasākumi</t>
  </si>
  <si>
    <t>29_13_P</t>
  </si>
  <si>
    <t>Covid-19 infekcijas izplatības ierobežojošie pasākumi</t>
  </si>
  <si>
    <t>35. Centrālā vēlēšanu komisija kopā:</t>
  </si>
  <si>
    <t>35_01_P</t>
  </si>
  <si>
    <t xml:space="preserve">Saeimas vēlēšanu materiālu nodrošināšana </t>
  </si>
  <si>
    <t>Saeimas vēlēšanas</t>
  </si>
  <si>
    <t>35_02_P</t>
  </si>
  <si>
    <t>Vēlēšanu vadības sistēmas tehniskā pavadīšana Saeimas vēlēšanās</t>
  </si>
  <si>
    <t>35_03_P</t>
  </si>
  <si>
    <t xml:space="preserve">Vēlēšanu komisiju atalgojuma un ēdināšanas izdevumu pārskatīšana </t>
  </si>
  <si>
    <t>Eiropas Parlamenta vēlēšanas</t>
  </si>
  <si>
    <t>35_04_P</t>
  </si>
  <si>
    <t>Vēlēšanu IT sistēmu uzturēšana</t>
  </si>
  <si>
    <t>Vispārējā vadība</t>
  </si>
  <si>
    <t>35_05_P</t>
  </si>
  <si>
    <t xml:space="preserve">CVK IT struktūrvienības izveide     
</t>
  </si>
  <si>
    <t>35_06_P</t>
  </si>
  <si>
    <t>Vēlētāju līdzdalības veicināšanas komunikācijas kampaņa</t>
  </si>
  <si>
    <t>35_07_P</t>
  </si>
  <si>
    <t>Vēlēšanu pieejamība personām ar invaliditāti</t>
  </si>
  <si>
    <t>08_04_P</t>
  </si>
  <si>
    <t>Nacionālās koordinējošās iestādes izveide un darbības nodrošināšana</t>
  </si>
  <si>
    <t>2022</t>
  </si>
  <si>
    <t>2023</t>
  </si>
  <si>
    <t>2028</t>
  </si>
  <si>
    <t>2024</t>
  </si>
  <si>
    <t>2029</t>
  </si>
  <si>
    <t>2026</t>
  </si>
  <si>
    <t>2027</t>
  </si>
  <si>
    <t>2032</t>
  </si>
  <si>
    <t>2025</t>
  </si>
  <si>
    <t>2030</t>
  </si>
  <si>
    <t>jauna budžeta apakšprogramma</t>
  </si>
  <si>
    <t>Pašvaldību kopējā aizņēmumu limita palielināšanai</t>
  </si>
  <si>
    <t>Valsts pensiju speciālais budžets (tai skaitā konsolidējamā pozīcija)</t>
  </si>
  <si>
    <t>Invaliditātes, maternitātes un slimības speciālais budžets (tai skaitā konsolidējamā pozīcija)</t>
  </si>
  <si>
    <t>Valsts sociālās apdrošināšanas aģentūras speciālais budžets (tai skaitā konsolidējamā pozīcija)</t>
  </si>
  <si>
    <t>Valsts sociālie pabalsti (konsolidējamā pozīcija)</t>
  </si>
  <si>
    <t>Piemaksas pie vecuma un invaliditātes pensijām (konsolidējamā pozīcija)</t>
  </si>
  <si>
    <t>Invaliditātes, maternitātes un slimības speciālais budžets (konsolidējamā pozīcija)</t>
  </si>
  <si>
    <t>* Pasākumu iesniegusi LM (18_07_P) un PKC (25_11_H DLC), finansējums atšķirīgs, jo aprēķinos izmantots atšķirīgs pakalpojumu saņēmēju skaits.</t>
  </si>
  <si>
    <t>** Pasākuma īstenošanu nodrošina, veicot transferta maksājumus starp sociālās apdrošināšanas speciālā budžeta apakšprogrammām, kas šobrīd nerada negatīvu ietekmi uz kopējo sociālās apdrošināšanas speciālo budžetu (no apakšprogrammas 04.04.00 izdevumiem uz apakšprogrammu 04.01.00. 04.02.00, 04.04.00 ieņēmumiem), bet radīs ietekmi uz speciālā budžeta izdevumiem gadījumos, ja nestrādājošs vecāku pabalsta saņēmējs saņems bezdarbnieka pabalstu, invaliditātes vai vecuma pensiju. Pasākumu iesniegusi LM (18_29_P) un PKC (25_01_H DLC).</t>
  </si>
  <si>
    <t>Sociālās aizsardzības palielināšana nestrādājošiem  vecāku pabalsta saņēmējiem pensiju nodrošinājumam un bezdarba un invaliditātes gadījumā **</t>
  </si>
  <si>
    <t>Sociālās rehabilitācijas pakalpojumu sniegšana no vardarbības cietušām un vardarbību veikušām pilngadīgām personām *</t>
  </si>
  <si>
    <r>
      <t>Funkcionālās pārraudzības īstenošana pār bāriņtiesām, atbilstoši Bāriņtiesu likuma 5.panta (1)</t>
    </r>
    <r>
      <rPr>
        <vertAlign val="superscript"/>
        <sz val="8"/>
        <rFont val="Arial"/>
        <family val="2"/>
        <charset val="186"/>
      </rPr>
      <t>1</t>
    </r>
    <r>
      <rPr>
        <sz val="8"/>
        <rFont val="Arial"/>
        <family val="2"/>
        <charset val="186"/>
      </rPr>
      <t xml:space="preserve"> daļai un 49.</t>
    </r>
    <r>
      <rPr>
        <vertAlign val="superscript"/>
        <sz val="8"/>
        <rFont val="Arial"/>
        <family val="2"/>
        <charset val="186"/>
      </rPr>
      <t>2</t>
    </r>
    <r>
      <rPr>
        <sz val="8"/>
        <rFont val="Arial"/>
        <family val="2"/>
        <charset val="186"/>
      </rPr>
      <t xml:space="preserve"> pantam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</si>
</sst>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20" x14ac:knownFonts="1">
    <font>
      <sz val="12"/>
      <color theme="1"/>
      <name val="Times New Roman"/>
      <family val="2"/>
      <charset val="186"/>
    </font>
    <font>
      <sz val="8"/>
      <color indexed="8"/>
      <name val="Arial"/>
      <family val="2"/>
      <charset val="186"/>
    </font>
    <font>
      <sz val="8"/>
      <color theme="1"/>
      <name val="Arial"/>
      <family val="2"/>
      <charset val="186"/>
    </font>
    <font>
      <sz val="8"/>
      <name val="Arial"/>
      <family val="2"/>
      <charset val="186"/>
    </font>
    <font>
      <i/>
      <sz val="8"/>
      <color theme="1"/>
      <name val="Arial"/>
      <family val="2"/>
      <charset val="186"/>
    </font>
    <font>
      <b/>
      <sz val="8"/>
      <color theme="1"/>
      <name val="Arial"/>
      <family val="2"/>
      <charset val="186"/>
    </font>
    <font>
      <b/>
      <sz val="11"/>
      <color theme="1"/>
      <name val="Arial"/>
      <family val="2"/>
      <charset val="186"/>
    </font>
    <font>
      <sz val="10"/>
      <name val="Arial"/>
      <family val="2"/>
      <charset val="186"/>
    </font>
    <font>
      <sz val="8"/>
      <color rgb="FFFF0000"/>
      <name val="Arial"/>
      <family val="2"/>
      <charset val="186"/>
    </font>
    <font>
      <b/>
      <sz val="8"/>
      <name val="Arial"/>
      <family val="2"/>
      <charset val="186"/>
    </font>
    <font>
      <sz val="12"/>
      <color theme="1"/>
      <name val="Times New Roman"/>
      <family val="2"/>
      <charset val="186"/>
    </font>
    <font>
      <sz val="11"/>
      <color theme="1"/>
      <name val="Calibri"/>
      <family val="2"/>
      <charset val="186"/>
      <scheme val="minor"/>
    </font>
    <font>
      <sz val="10"/>
      <name val="Arial"/>
      <family val="2"/>
    </font>
    <font>
      <sz val="11"/>
      <color indexed="8"/>
      <name val="Calibri"/>
      <family val="2"/>
      <scheme val="minor"/>
    </font>
    <font>
      <sz val="11"/>
      <color theme="1"/>
      <name val="Calibri"/>
      <family val="2"/>
      <scheme val="minor"/>
    </font>
    <font>
      <sz val="9"/>
      <color rgb="FFC00000"/>
      <name val="Arial"/>
      <family val="2"/>
      <charset val="186"/>
    </font>
    <font>
      <b/>
      <sz val="9"/>
      <name val="Arial"/>
      <family val="2"/>
      <charset val="186"/>
    </font>
    <font>
      <sz val="9"/>
      <name val="Arial"/>
      <family val="2"/>
      <charset val="186"/>
    </font>
    <font>
      <sz val="8"/>
      <name val="Times New Roman"/>
      <family val="2"/>
      <charset val="186"/>
    </font>
    <font>
      <vertAlign val="superscript"/>
      <sz val="8"/>
      <name val="Arial"/>
      <family val="2"/>
      <charset val="186"/>
    </font>
  </fonts>
  <fills count="5">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9"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s>
  <cellStyleXfs count="34">
    <xf numFmtId="0" fontId="0" fillId="0" borderId="0"/>
    <xf numFmtId="0" fontId="7" fillId="0" borderId="0"/>
    <xf numFmtId="0" fontId="7" fillId="0" borderId="0"/>
    <xf numFmtId="0" fontId="11" fillId="0" borderId="0"/>
    <xf numFmtId="0" fontId="11" fillId="0" borderId="0"/>
    <xf numFmtId="0" fontId="7" fillId="0" borderId="0"/>
    <xf numFmtId="0" fontId="7" fillId="0" borderId="0"/>
    <xf numFmtId="9" fontId="7" fillId="0" borderId="0" applyFont="0" applyFill="0" applyBorder="0" applyAlignment="0" applyProtection="0"/>
    <xf numFmtId="0" fontId="7" fillId="0" borderId="0"/>
    <xf numFmtId="0" fontId="11" fillId="0" borderId="0"/>
    <xf numFmtId="0" fontId="7" fillId="0" borderId="0"/>
    <xf numFmtId="0" fontId="7" fillId="0" borderId="0"/>
    <xf numFmtId="43" fontId="7" fillId="0" borderId="0" applyFont="0" applyFill="0" applyBorder="0" applyAlignment="0" applyProtection="0"/>
    <xf numFmtId="0" fontId="13" fillId="0" borderId="0"/>
    <xf numFmtId="0" fontId="11" fillId="0" borderId="0"/>
    <xf numFmtId="0" fontId="7" fillId="0" borderId="0"/>
    <xf numFmtId="0" fontId="7" fillId="0" borderId="0"/>
    <xf numFmtId="0" fontId="11" fillId="0" borderId="0"/>
    <xf numFmtId="0" fontId="7" fillId="0" borderId="0"/>
    <xf numFmtId="0" fontId="11" fillId="0" borderId="0"/>
    <xf numFmtId="0" fontId="7" fillId="0" borderId="0"/>
    <xf numFmtId="43" fontId="7" fillId="0" borderId="0" applyFont="0" applyFill="0" applyBorder="0" applyAlignment="0" applyProtection="0"/>
    <xf numFmtId="0" fontId="10" fillId="0" borderId="0"/>
    <xf numFmtId="0" fontId="14" fillId="0" borderId="0"/>
    <xf numFmtId="0" fontId="7" fillId="0" borderId="0"/>
    <xf numFmtId="0" fontId="11" fillId="0" borderId="0"/>
    <xf numFmtId="0" fontId="11" fillId="0" borderId="0"/>
    <xf numFmtId="0" fontId="11" fillId="0" borderId="0"/>
    <xf numFmtId="0" fontId="11" fillId="0" borderId="0"/>
    <xf numFmtId="0" fontId="11" fillId="0" borderId="0"/>
    <xf numFmtId="0" fontId="12" fillId="0" borderId="0"/>
    <xf numFmtId="0" fontId="7" fillId="0" borderId="0"/>
    <xf numFmtId="0" fontId="7" fillId="0" borderId="0"/>
    <xf numFmtId="0" fontId="7" fillId="0" borderId="0" applyBorder="0"/>
  </cellStyleXfs>
  <cellXfs count="73">
    <xf numFmtId="0" fontId="0" fillId="0" borderId="0" xfId="0"/>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0" borderId="0" xfId="0" applyFont="1"/>
    <xf numFmtId="0" fontId="2" fillId="0" borderId="0" xfId="0" applyFont="1" applyAlignment="1">
      <alignment wrapText="1"/>
    </xf>
    <xf numFmtId="0" fontId="2" fillId="0" borderId="0" xfId="0" applyFont="1" applyAlignment="1">
      <alignment horizontal="center" vertical="center"/>
    </xf>
    <xf numFmtId="0" fontId="2" fillId="0" borderId="0" xfId="0" applyFont="1"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right" vertical="center"/>
    </xf>
    <xf numFmtId="3" fontId="5" fillId="3" borderId="1" xfId="0" applyNumberFormat="1" applyFont="1" applyFill="1" applyBorder="1" applyAlignment="1">
      <alignment horizontal="right" vertical="center"/>
    </xf>
    <xf numFmtId="0" fontId="2" fillId="0" borderId="0" xfId="0" applyFont="1" applyAlignment="1">
      <alignment horizontal="right" vertical="center"/>
    </xf>
    <xf numFmtId="0" fontId="5" fillId="0" borderId="0" xfId="0" applyFont="1" applyAlignment="1">
      <alignment horizontal="center" vertical="center"/>
    </xf>
    <xf numFmtId="3" fontId="3" fillId="0" borderId="1" xfId="0" applyNumberFormat="1" applyFont="1" applyBorder="1" applyAlignment="1">
      <alignment horizontal="right" vertical="center"/>
    </xf>
    <xf numFmtId="0" fontId="2" fillId="0" borderId="1" xfId="0" applyFont="1" applyBorder="1" applyAlignment="1">
      <alignment horizontal="left" vertical="center" wrapText="1"/>
    </xf>
    <xf numFmtId="0" fontId="2" fillId="0" borderId="3" xfId="0" applyFont="1" applyBorder="1" applyAlignment="1">
      <alignment horizontal="justify" vertical="justify" wrapText="1"/>
    </xf>
    <xf numFmtId="49" fontId="2" fillId="0" borderId="1" xfId="0" applyNumberFormat="1" applyFont="1" applyBorder="1" applyAlignment="1">
      <alignment horizontal="right" vertical="center"/>
    </xf>
    <xf numFmtId="0" fontId="3" fillId="0" borderId="0" xfId="0" applyFont="1" applyAlignment="1">
      <alignment vertical="center" wrapText="1"/>
    </xf>
    <xf numFmtId="0" fontId="2" fillId="0" borderId="0" xfId="0" applyFont="1" applyAlignment="1">
      <alignment horizontal="right" vertical="center" wrapText="1"/>
    </xf>
    <xf numFmtId="0" fontId="3" fillId="0" borderId="4" xfId="0" applyFont="1" applyFill="1" applyBorder="1" applyAlignment="1">
      <alignment horizontal="center" vertical="center" wrapText="1"/>
    </xf>
    <xf numFmtId="49" fontId="3" fillId="0" borderId="1" xfId="1" applyNumberFormat="1" applyFont="1" applyFill="1" applyBorder="1" applyAlignment="1">
      <alignment horizontal="center" vertical="center" wrapText="1"/>
    </xf>
    <xf numFmtId="0" fontId="3" fillId="0" borderId="4" xfId="0" applyFont="1" applyFill="1" applyBorder="1" applyAlignment="1">
      <alignment horizontal="left" vertical="center" wrapText="1"/>
    </xf>
    <xf numFmtId="3" fontId="3" fillId="0" borderId="1" xfId="0" applyNumberFormat="1" applyFont="1" applyFill="1" applyBorder="1" applyAlignment="1">
      <alignment horizontal="right" vertical="center" wrapText="1"/>
    </xf>
    <xf numFmtId="3" fontId="3" fillId="0" borderId="1" xfId="1" applyNumberFormat="1" applyFont="1" applyFill="1" applyBorder="1" applyAlignment="1">
      <alignment horizontal="right" vertical="center" wrapText="1"/>
    </xf>
    <xf numFmtId="49" fontId="3"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3" fontId="3" fillId="4" borderId="1" xfId="0" applyNumberFormat="1" applyFont="1" applyFill="1" applyBorder="1" applyAlignment="1">
      <alignment horizontal="center" vertical="center"/>
    </xf>
    <xf numFmtId="49" fontId="3" fillId="4" borderId="1" xfId="0" applyNumberFormat="1" applyFont="1" applyFill="1" applyBorder="1" applyAlignment="1">
      <alignment horizontal="center" vertical="center"/>
    </xf>
    <xf numFmtId="49" fontId="3" fillId="4" borderId="1" xfId="0" applyNumberFormat="1" applyFont="1" applyFill="1" applyBorder="1" applyAlignment="1">
      <alignment horizontal="center" vertical="center" wrapText="1"/>
    </xf>
    <xf numFmtId="3" fontId="9" fillId="4" borderId="1" xfId="1" applyNumberFormat="1" applyFont="1" applyFill="1" applyBorder="1" applyAlignment="1">
      <alignment horizontal="right" vertical="center" wrapText="1"/>
    </xf>
    <xf numFmtId="49" fontId="9" fillId="4" borderId="1" xfId="0" applyNumberFormat="1" applyFont="1" applyFill="1" applyBorder="1" applyAlignment="1">
      <alignment horizontal="center" vertical="center" wrapText="1"/>
    </xf>
    <xf numFmtId="49" fontId="9" fillId="4" borderId="1" xfId="1" applyNumberFormat="1" applyFont="1" applyFill="1" applyBorder="1" applyAlignment="1">
      <alignment horizontal="center" vertical="center" wrapText="1"/>
    </xf>
    <xf numFmtId="3" fontId="9" fillId="4" borderId="1" xfId="0" applyNumberFormat="1" applyFont="1" applyFill="1" applyBorder="1" applyAlignment="1">
      <alignment horizontal="right" vertical="center"/>
    </xf>
    <xf numFmtId="49" fontId="2" fillId="0" borderId="1" xfId="0" applyNumberFormat="1" applyFont="1" applyBorder="1" applyAlignment="1">
      <alignment horizontal="right" vertical="center" wrapText="1"/>
    </xf>
    <xf numFmtId="0" fontId="2" fillId="0" borderId="3" xfId="0" applyFont="1" applyBorder="1" applyAlignment="1">
      <alignment horizontal="right" vertical="justify" wrapText="1"/>
    </xf>
    <xf numFmtId="0" fontId="2" fillId="2" borderId="1" xfId="0" applyFont="1" applyFill="1" applyBorder="1" applyAlignment="1">
      <alignment horizontal="center" vertical="center" wrapText="1"/>
    </xf>
    <xf numFmtId="2" fontId="3" fillId="0" borderId="2" xfId="1" applyNumberFormat="1" applyFont="1" applyFill="1" applyBorder="1" applyAlignment="1">
      <alignment vertical="top" wrapText="1"/>
    </xf>
    <xf numFmtId="0" fontId="2" fillId="0" borderId="3" xfId="0" applyFont="1" applyBorder="1" applyAlignment="1">
      <alignment horizontal="left" vertical="center" wrapText="1"/>
    </xf>
    <xf numFmtId="3" fontId="15" fillId="0" borderId="0" xfId="0" applyNumberFormat="1" applyFont="1"/>
    <xf numFmtId="49" fontId="16" fillId="0" borderId="0" xfId="33" applyNumberFormat="1" applyFont="1" applyFill="1" applyBorder="1" applyAlignment="1">
      <alignment horizontal="right" vertical="top" wrapText="1"/>
    </xf>
    <xf numFmtId="0" fontId="2" fillId="0" borderId="2" xfId="0" applyFont="1" applyBorder="1" applyAlignment="1">
      <alignment horizontal="center" vertical="center"/>
    </xf>
    <xf numFmtId="49" fontId="3" fillId="0" borderId="0" xfId="1" applyNumberFormat="1" applyFont="1" applyFill="1" applyBorder="1" applyAlignment="1">
      <alignment horizontal="center" vertical="center" wrapText="1"/>
    </xf>
    <xf numFmtId="0" fontId="2" fillId="0" borderId="1" xfId="0" applyFont="1" applyBorder="1"/>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2" fillId="0" borderId="1" xfId="0" applyFont="1" applyBorder="1" applyAlignment="1">
      <alignment horizontal="justify" vertical="justify" wrapText="1"/>
    </xf>
    <xf numFmtId="1" fontId="3" fillId="0" borderId="1" xfId="0" applyNumberFormat="1" applyFont="1" applyBorder="1" applyAlignment="1">
      <alignment horizontal="center" vertical="center"/>
    </xf>
    <xf numFmtId="2" fontId="3" fillId="0" borderId="1" xfId="1" applyNumberFormat="1" applyFont="1" applyFill="1" applyBorder="1" applyAlignment="1">
      <alignment vertical="top" wrapText="1"/>
    </xf>
    <xf numFmtId="0" fontId="0" fillId="0" borderId="1" xfId="0" applyBorder="1" applyAlignment="1">
      <alignment horizontal="left" indent="4"/>
    </xf>
    <xf numFmtId="0" fontId="2" fillId="0" borderId="1" xfId="0" applyFont="1" applyBorder="1" applyAlignment="1">
      <alignment horizontal="right" vertical="justify" wrapText="1"/>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right" vertical="center"/>
    </xf>
    <xf numFmtId="0" fontId="2" fillId="0" borderId="1" xfId="0" applyFont="1" applyFill="1" applyBorder="1" applyAlignment="1">
      <alignment vertical="center" wrapText="1"/>
    </xf>
    <xf numFmtId="0" fontId="2" fillId="0" borderId="0" xfId="0" applyFont="1" applyFill="1"/>
    <xf numFmtId="3" fontId="3" fillId="0" borderId="1" xfId="0" applyNumberFormat="1" applyFont="1" applyFill="1" applyBorder="1" applyAlignment="1">
      <alignment horizontal="right" vertical="center"/>
    </xf>
    <xf numFmtId="49" fontId="3" fillId="0" borderId="0" xfId="33" applyNumberFormat="1" applyFont="1" applyFill="1" applyBorder="1" applyAlignment="1">
      <alignment horizontal="left" vertical="center" wrapText="1"/>
    </xf>
    <xf numFmtId="0" fontId="5" fillId="4" borderId="1" xfId="0" applyFont="1" applyFill="1" applyBorder="1" applyAlignment="1">
      <alignment horizontal="right" vertical="center"/>
    </xf>
    <xf numFmtId="0" fontId="2" fillId="0" borderId="0" xfId="0" applyFont="1" applyAlignment="1">
      <alignment horizontal="left" vertical="center" wrapText="1"/>
    </xf>
    <xf numFmtId="2" fontId="3" fillId="0" borderId="6" xfId="1" applyNumberFormat="1" applyFont="1" applyFill="1" applyBorder="1" applyAlignment="1">
      <alignment horizontal="left" vertical="top" wrapText="1"/>
    </xf>
    <xf numFmtId="0" fontId="17" fillId="0" borderId="0" xfId="0" applyFont="1" applyAlignment="1">
      <alignment horizontal="left" vertical="center" wrapText="1"/>
    </xf>
    <xf numFmtId="49" fontId="2" fillId="0" borderId="2" xfId="0" applyNumberFormat="1" applyFont="1" applyFill="1" applyBorder="1" applyAlignment="1">
      <alignment horizontal="center" vertical="center"/>
    </xf>
    <xf numFmtId="49" fontId="2" fillId="0" borderId="3" xfId="0" applyNumberFormat="1" applyFont="1" applyFill="1" applyBorder="1" applyAlignment="1">
      <alignment horizontal="center" vertical="center"/>
    </xf>
    <xf numFmtId="49" fontId="3" fillId="0" borderId="0" xfId="33" applyNumberFormat="1" applyFont="1" applyFill="1" applyBorder="1" applyAlignment="1">
      <alignment horizontal="left" vertical="center" wrapText="1"/>
    </xf>
    <xf numFmtId="0" fontId="5" fillId="4" borderId="2" xfId="0" applyFont="1" applyFill="1" applyBorder="1" applyAlignment="1">
      <alignment horizontal="right" vertical="center"/>
    </xf>
    <xf numFmtId="0" fontId="5" fillId="4" borderId="5" xfId="0" applyFont="1" applyFill="1" applyBorder="1" applyAlignment="1">
      <alignment horizontal="right" vertical="center"/>
    </xf>
    <xf numFmtId="0" fontId="5" fillId="4" borderId="3" xfId="0" applyFont="1" applyFill="1" applyBorder="1" applyAlignment="1">
      <alignment horizontal="right" vertical="center"/>
    </xf>
    <xf numFmtId="0" fontId="2" fillId="0" borderId="0" xfId="0" applyFont="1" applyAlignment="1">
      <alignment horizontal="right" wrapText="1"/>
    </xf>
    <xf numFmtId="0" fontId="6" fillId="0" borderId="0" xfId="0" applyFont="1" applyAlignment="1">
      <alignment horizontal="center" vertical="center" wrapText="1"/>
    </xf>
    <xf numFmtId="0" fontId="2" fillId="2" borderId="4" xfId="0" applyFont="1" applyFill="1" applyBorder="1" applyAlignment="1">
      <alignment horizontal="center"/>
    </xf>
    <xf numFmtId="0" fontId="2" fillId="2" borderId="1" xfId="0" applyFont="1" applyFill="1" applyBorder="1" applyAlignment="1">
      <alignment horizontal="center" vertical="center" wrapText="1"/>
    </xf>
    <xf numFmtId="0" fontId="5" fillId="3" borderId="2" xfId="0" applyFont="1" applyFill="1" applyBorder="1" applyAlignment="1">
      <alignment horizontal="right"/>
    </xf>
    <xf numFmtId="0" fontId="5" fillId="3" borderId="5" xfId="0" applyFont="1" applyFill="1" applyBorder="1" applyAlignment="1">
      <alignment horizontal="right"/>
    </xf>
    <xf numFmtId="0" fontId="5" fillId="3" borderId="3" xfId="0" applyFont="1" applyFill="1" applyBorder="1" applyAlignment="1">
      <alignment horizontal="right"/>
    </xf>
  </cellXfs>
  <cellStyles count="34">
    <cellStyle name="Comma 2" xfId="21"/>
    <cellStyle name="Comma 3" xfId="12"/>
    <cellStyle name="Normal" xfId="0" builtinId="0"/>
    <cellStyle name="Normal 10 2" xfId="10"/>
    <cellStyle name="Normal 10 2 2" xfId="18"/>
    <cellStyle name="Normal 2" xfId="1"/>
    <cellStyle name="Normal 2 2" xfId="5"/>
    <cellStyle name="Normal 2 2 2" xfId="2"/>
    <cellStyle name="Normal 2 2 2 2" xfId="16"/>
    <cellStyle name="Normal 2 3" xfId="6"/>
    <cellStyle name="Normal 2 3 2" xfId="22"/>
    <cellStyle name="Normal 2 4" xfId="31"/>
    <cellStyle name="Normal 3" xfId="4"/>
    <cellStyle name="Normal 3 11" xfId="15"/>
    <cellStyle name="Normal 3 2" xfId="11"/>
    <cellStyle name="Normal 3 3" xfId="26"/>
    <cellStyle name="Normal 3 3 2" xfId="29"/>
    <cellStyle name="Normal 3 4" xfId="27"/>
    <cellStyle name="Normal 3 5" xfId="9"/>
    <cellStyle name="Normal 4" xfId="8"/>
    <cellStyle name="Normal 4 2" xfId="23"/>
    <cellStyle name="Normal 4 26" xfId="30"/>
    <cellStyle name="Normal 5" xfId="24"/>
    <cellStyle name="Normal 5 2" xfId="25"/>
    <cellStyle name="Normal 51" xfId="19"/>
    <cellStyle name="Normal 6" xfId="3"/>
    <cellStyle name="Normal 62" xfId="17"/>
    <cellStyle name="Normal 76" xfId="28"/>
    <cellStyle name="Normal_Sheet1 2" xfId="33"/>
    <cellStyle name="Parasts 2" xfId="13"/>
    <cellStyle name="Parasts 3" xfId="14"/>
    <cellStyle name="Parasts 4" xfId="20"/>
    <cellStyle name="Parasts 5" xfId="32"/>
    <cellStyle name="Percent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48"/>
  <sheetViews>
    <sheetView tabSelected="1" view="pageLayout" zoomScaleNormal="115" workbookViewId="0">
      <selection activeCell="G1" sqref="G1:K2"/>
    </sheetView>
  </sheetViews>
  <sheetFormatPr defaultColWidth="9" defaultRowHeight="11.25" x14ac:dyDescent="0.2"/>
  <cols>
    <col min="1" max="1" width="6.75" style="5" customWidth="1"/>
    <col min="2" max="2" width="10.625" style="12" customWidth="1"/>
    <col min="3" max="3" width="46.625" style="6" customWidth="1"/>
    <col min="4" max="4" width="8" style="11" customWidth="1"/>
    <col min="5" max="5" width="32" style="6" customWidth="1"/>
    <col min="6" max="6" width="10.875" style="3" customWidth="1"/>
    <col min="7" max="7" width="11.375" style="3" customWidth="1"/>
    <col min="8" max="8" width="10.25" style="3" customWidth="1"/>
    <col min="9" max="9" width="11" style="3" customWidth="1"/>
    <col min="10" max="10" width="10.75" style="3" customWidth="1"/>
    <col min="11" max="11" width="9" style="5"/>
    <col min="12" max="12" width="9" style="3"/>
    <col min="13" max="15" width="10.75" style="3" bestFit="1" customWidth="1"/>
    <col min="16" max="16384" width="9" style="3"/>
  </cols>
  <sheetData>
    <row r="1" spans="1:15" ht="18" customHeight="1" x14ac:dyDescent="0.2">
      <c r="G1" s="66" t="s">
        <v>347</v>
      </c>
      <c r="H1" s="66"/>
      <c r="I1" s="66"/>
      <c r="J1" s="66"/>
      <c r="K1" s="66"/>
    </row>
    <row r="2" spans="1:15" ht="17.25" customHeight="1" x14ac:dyDescent="0.2">
      <c r="G2" s="66"/>
      <c r="H2" s="66"/>
      <c r="I2" s="66"/>
      <c r="J2" s="66"/>
      <c r="K2" s="66"/>
    </row>
    <row r="4" spans="1:15" ht="15" x14ac:dyDescent="0.2">
      <c r="A4" s="67" t="s">
        <v>2</v>
      </c>
      <c r="B4" s="67"/>
      <c r="C4" s="67"/>
      <c r="D4" s="67"/>
      <c r="E4" s="67"/>
      <c r="F4" s="67"/>
      <c r="G4" s="67"/>
      <c r="H4" s="67"/>
      <c r="I4" s="67"/>
      <c r="J4" s="67"/>
      <c r="K4" s="67"/>
    </row>
    <row r="8" spans="1:15" ht="11.25" customHeight="1" x14ac:dyDescent="0.2">
      <c r="F8" s="68" t="s">
        <v>9</v>
      </c>
      <c r="G8" s="68"/>
      <c r="H8" s="68"/>
    </row>
    <row r="9" spans="1:15" ht="67.5" x14ac:dyDescent="0.2">
      <c r="A9" s="1" t="s">
        <v>0</v>
      </c>
      <c r="B9" s="1" t="s">
        <v>6</v>
      </c>
      <c r="C9" s="1" t="s">
        <v>7</v>
      </c>
      <c r="D9" s="69" t="s">
        <v>1</v>
      </c>
      <c r="E9" s="69"/>
      <c r="F9" s="35" t="s">
        <v>11</v>
      </c>
      <c r="G9" s="35" t="s">
        <v>300</v>
      </c>
      <c r="H9" s="35" t="s">
        <v>346</v>
      </c>
      <c r="I9" s="2" t="s">
        <v>3</v>
      </c>
      <c r="J9" s="2" t="s">
        <v>5</v>
      </c>
      <c r="K9" s="35" t="s">
        <v>4</v>
      </c>
      <c r="L9" s="4"/>
    </row>
    <row r="10" spans="1:15" ht="15.75" customHeight="1" x14ac:dyDescent="0.2">
      <c r="A10" s="70" t="s">
        <v>8</v>
      </c>
      <c r="B10" s="71"/>
      <c r="C10" s="71"/>
      <c r="D10" s="71"/>
      <c r="E10" s="72"/>
      <c r="F10" s="10">
        <f>F11+F18+F22+F27+F45+F61+F71+F138+F177+F219+F242+F306+F339+F388+F428+F513</f>
        <v>1457986771</v>
      </c>
      <c r="G10" s="10">
        <f>G11+G18+G22+G27+G45+G61+G71+G138+G177+G219+G242+G306+G339+G388+G428+G513</f>
        <v>1651625014</v>
      </c>
      <c r="H10" s="10">
        <f>H11+H18+H22+H27+H45+H61+H71+H138+H177+H219+H242+H306+H339+H388+H428+H513</f>
        <v>1919470752</v>
      </c>
      <c r="I10" s="10">
        <f>I11+I18+I22+I27+I45+I61+I71+I138+I177+I219+I242+I306+I339+I388+I428+I513</f>
        <v>779038780</v>
      </c>
      <c r="J10" s="10">
        <f>J11+J18+J22+J27+J45+J61+J71+J138+J177+J219+J242+J306+J339+J388+J428+J513</f>
        <v>1161544905</v>
      </c>
      <c r="K10" s="10"/>
      <c r="M10" s="38"/>
      <c r="N10" s="38"/>
      <c r="O10" s="38"/>
    </row>
    <row r="11" spans="1:15" x14ac:dyDescent="0.2">
      <c r="A11" s="63" t="s">
        <v>185</v>
      </c>
      <c r="B11" s="64"/>
      <c r="C11" s="64"/>
      <c r="D11" s="64"/>
      <c r="E11" s="65"/>
      <c r="F11" s="32">
        <f>SUM(F12,F15)</f>
        <v>2119530</v>
      </c>
      <c r="G11" s="32">
        <f t="shared" ref="G11:J11" si="0">SUM(G12,G15)</f>
        <v>2106952</v>
      </c>
      <c r="H11" s="32">
        <f t="shared" si="0"/>
        <v>2219952</v>
      </c>
      <c r="I11" s="32">
        <f t="shared" si="0"/>
        <v>3149796</v>
      </c>
      <c r="J11" s="32">
        <f t="shared" si="0"/>
        <v>734953</v>
      </c>
      <c r="K11" s="26"/>
    </row>
    <row r="12" spans="1:15" ht="22.5" x14ac:dyDescent="0.2">
      <c r="A12" s="7">
        <v>1</v>
      </c>
      <c r="B12" s="7" t="s">
        <v>12</v>
      </c>
      <c r="C12" s="19" t="s">
        <v>348</v>
      </c>
      <c r="D12" s="21"/>
      <c r="E12" s="34" t="s">
        <v>194</v>
      </c>
      <c r="F12" s="13">
        <f>F13+F14</f>
        <v>646070</v>
      </c>
      <c r="G12" s="13">
        <f t="shared" ref="G12:J12" si="1">G13+G14</f>
        <v>158500</v>
      </c>
      <c r="H12" s="13">
        <f t="shared" si="1"/>
        <v>31500</v>
      </c>
      <c r="I12" s="13">
        <f t="shared" si="1"/>
        <v>0</v>
      </c>
      <c r="J12" s="13">
        <f t="shared" si="1"/>
        <v>31500</v>
      </c>
      <c r="K12" s="13"/>
    </row>
    <row r="13" spans="1:15" ht="22.5" x14ac:dyDescent="0.2">
      <c r="A13" s="7"/>
      <c r="B13" s="7"/>
      <c r="C13" s="19"/>
      <c r="D13" s="21" t="s">
        <v>195</v>
      </c>
      <c r="E13" s="15" t="s">
        <v>193</v>
      </c>
      <c r="F13" s="13">
        <v>499070</v>
      </c>
      <c r="G13" s="13">
        <v>71500</v>
      </c>
      <c r="H13" s="13">
        <v>31500</v>
      </c>
      <c r="I13" s="13">
        <v>0</v>
      </c>
      <c r="J13" s="13">
        <v>31500</v>
      </c>
      <c r="K13" s="46"/>
    </row>
    <row r="14" spans="1:15" x14ac:dyDescent="0.2">
      <c r="A14" s="7"/>
      <c r="B14" s="7"/>
      <c r="C14" s="19"/>
      <c r="D14" s="21" t="s">
        <v>350</v>
      </c>
      <c r="E14" s="15" t="s">
        <v>351</v>
      </c>
      <c r="F14" s="13">
        <v>147000</v>
      </c>
      <c r="G14" s="13">
        <v>87000</v>
      </c>
      <c r="H14" s="13">
        <v>0</v>
      </c>
      <c r="I14" s="13">
        <v>0</v>
      </c>
      <c r="J14" s="13">
        <v>0</v>
      </c>
      <c r="K14" s="46"/>
    </row>
    <row r="15" spans="1:15" x14ac:dyDescent="0.2">
      <c r="A15" s="7">
        <v>2</v>
      </c>
      <c r="B15" s="7" t="s">
        <v>13</v>
      </c>
      <c r="C15" s="19" t="s">
        <v>349</v>
      </c>
      <c r="D15" s="21"/>
      <c r="E15" s="34" t="s">
        <v>194</v>
      </c>
      <c r="F15" s="13">
        <f>F16+F17</f>
        <v>1473460</v>
      </c>
      <c r="G15" s="13">
        <f t="shared" ref="G15" si="2">G16+G17</f>
        <v>1948452</v>
      </c>
      <c r="H15" s="13">
        <f t="shared" ref="H15" si="3">H16+H17</f>
        <v>2188452</v>
      </c>
      <c r="I15" s="13">
        <f t="shared" ref="I15" si="4">I16+I17</f>
        <v>3149796</v>
      </c>
      <c r="J15" s="13">
        <f t="shared" ref="J15" si="5">J16+J17</f>
        <v>703453</v>
      </c>
      <c r="K15" s="13"/>
    </row>
    <row r="16" spans="1:15" ht="22.5" x14ac:dyDescent="0.2">
      <c r="A16" s="7"/>
      <c r="B16" s="7"/>
      <c r="C16" s="19"/>
      <c r="D16" s="21" t="s">
        <v>195</v>
      </c>
      <c r="E16" s="15" t="s">
        <v>193</v>
      </c>
      <c r="F16" s="13">
        <v>414058</v>
      </c>
      <c r="G16" s="13">
        <v>389051</v>
      </c>
      <c r="H16" s="13">
        <v>369051</v>
      </c>
      <c r="I16" s="13">
        <v>100000</v>
      </c>
      <c r="J16" s="13">
        <v>344051</v>
      </c>
      <c r="K16" s="46">
        <v>2028</v>
      </c>
    </row>
    <row r="17" spans="1:11" x14ac:dyDescent="0.2">
      <c r="A17" s="42"/>
      <c r="B17" s="7"/>
      <c r="C17" s="19"/>
      <c r="D17" s="21" t="s">
        <v>350</v>
      </c>
      <c r="E17" s="15" t="s">
        <v>351</v>
      </c>
      <c r="F17" s="13">
        <v>1059402</v>
      </c>
      <c r="G17" s="13">
        <v>1559401</v>
      </c>
      <c r="H17" s="13">
        <v>1819401</v>
      </c>
      <c r="I17" s="13">
        <v>3049796</v>
      </c>
      <c r="J17" s="13">
        <v>359402</v>
      </c>
      <c r="K17" s="46">
        <v>2028</v>
      </c>
    </row>
    <row r="18" spans="1:11" x14ac:dyDescent="0.2">
      <c r="A18" s="63" t="s">
        <v>184</v>
      </c>
      <c r="B18" s="64"/>
      <c r="C18" s="64"/>
      <c r="D18" s="64"/>
      <c r="E18" s="65"/>
      <c r="F18" s="32">
        <f>F19+F20+F21</f>
        <v>319000</v>
      </c>
      <c r="G18" s="32">
        <f>G19+G20+G21</f>
        <v>10500</v>
      </c>
      <c r="H18" s="32">
        <f>H19+H20+H21</f>
        <v>5500</v>
      </c>
      <c r="I18" s="32">
        <f>I19+I20+I21</f>
        <v>0</v>
      </c>
      <c r="J18" s="32">
        <f>J19+J20+J21</f>
        <v>5500</v>
      </c>
      <c r="K18" s="26"/>
    </row>
    <row r="19" spans="1:11" x14ac:dyDescent="0.2">
      <c r="A19" s="7">
        <v>3</v>
      </c>
      <c r="B19" s="19" t="s">
        <v>352</v>
      </c>
      <c r="C19" s="21" t="s">
        <v>353</v>
      </c>
      <c r="D19" s="9" t="s">
        <v>195</v>
      </c>
      <c r="E19" s="15" t="s">
        <v>354</v>
      </c>
      <c r="F19" s="13">
        <v>239000</v>
      </c>
      <c r="G19" s="13">
        <v>5500</v>
      </c>
      <c r="H19" s="13">
        <v>5500</v>
      </c>
      <c r="I19" s="13">
        <v>0</v>
      </c>
      <c r="J19" s="13">
        <v>5500</v>
      </c>
      <c r="K19" s="46"/>
    </row>
    <row r="20" spans="1:11" ht="22.5" x14ac:dyDescent="0.2">
      <c r="A20" s="7">
        <v>4</v>
      </c>
      <c r="B20" s="19" t="s">
        <v>355</v>
      </c>
      <c r="C20" s="21" t="s">
        <v>356</v>
      </c>
      <c r="D20" s="9" t="s">
        <v>195</v>
      </c>
      <c r="E20" s="15" t="s">
        <v>354</v>
      </c>
      <c r="F20" s="13">
        <v>20000</v>
      </c>
      <c r="G20" s="13">
        <v>0</v>
      </c>
      <c r="H20" s="13">
        <v>0</v>
      </c>
      <c r="I20" s="13">
        <v>0</v>
      </c>
      <c r="J20" s="13">
        <v>0</v>
      </c>
      <c r="K20" s="46" t="s">
        <v>878</v>
      </c>
    </row>
    <row r="21" spans="1:11" ht="22.5" x14ac:dyDescent="0.2">
      <c r="A21" s="7">
        <v>5</v>
      </c>
      <c r="B21" s="19" t="s">
        <v>357</v>
      </c>
      <c r="C21" s="21" t="s">
        <v>358</v>
      </c>
      <c r="D21" s="9" t="s">
        <v>195</v>
      </c>
      <c r="E21" s="15" t="s">
        <v>354</v>
      </c>
      <c r="F21" s="22">
        <v>60000</v>
      </c>
      <c r="G21" s="22">
        <v>5000</v>
      </c>
      <c r="H21" s="22">
        <v>0</v>
      </c>
      <c r="I21" s="22">
        <v>0</v>
      </c>
      <c r="J21" s="22">
        <v>0</v>
      </c>
      <c r="K21" s="46" t="s">
        <v>879</v>
      </c>
    </row>
    <row r="22" spans="1:11" x14ac:dyDescent="0.2">
      <c r="A22" s="63" t="s">
        <v>786</v>
      </c>
      <c r="B22" s="64"/>
      <c r="C22" s="64"/>
      <c r="D22" s="64"/>
      <c r="E22" s="65"/>
      <c r="F22" s="32">
        <f>F23+F24+F25+F26</f>
        <v>1788004</v>
      </c>
      <c r="G22" s="32">
        <f t="shared" ref="G22:J22" si="6">G23+G24+G25+G26</f>
        <v>1758004</v>
      </c>
      <c r="H22" s="32">
        <f t="shared" si="6"/>
        <v>1758004</v>
      </c>
      <c r="I22" s="32">
        <f t="shared" si="6"/>
        <v>0</v>
      </c>
      <c r="J22" s="32">
        <f t="shared" si="6"/>
        <v>1758004</v>
      </c>
      <c r="K22" s="26"/>
    </row>
    <row r="23" spans="1:11" ht="22.5" x14ac:dyDescent="0.2">
      <c r="A23" s="7">
        <v>6</v>
      </c>
      <c r="B23" s="43" t="s">
        <v>787</v>
      </c>
      <c r="C23" s="44" t="s">
        <v>788</v>
      </c>
      <c r="D23" s="9" t="s">
        <v>267</v>
      </c>
      <c r="E23" s="45" t="s">
        <v>789</v>
      </c>
      <c r="F23" s="22">
        <v>504000</v>
      </c>
      <c r="G23" s="22">
        <v>504000</v>
      </c>
      <c r="H23" s="22">
        <v>504000</v>
      </c>
      <c r="I23" s="22">
        <v>0</v>
      </c>
      <c r="J23" s="22">
        <v>504000</v>
      </c>
      <c r="K23" s="46"/>
    </row>
    <row r="24" spans="1:11" x14ac:dyDescent="0.2">
      <c r="A24" s="7">
        <v>7</v>
      </c>
      <c r="B24" s="43" t="s">
        <v>790</v>
      </c>
      <c r="C24" s="44" t="s">
        <v>791</v>
      </c>
      <c r="D24" s="9" t="s">
        <v>195</v>
      </c>
      <c r="E24" s="45" t="s">
        <v>792</v>
      </c>
      <c r="F24" s="22">
        <v>700000</v>
      </c>
      <c r="G24" s="22">
        <v>700000</v>
      </c>
      <c r="H24" s="22">
        <v>700000</v>
      </c>
      <c r="I24" s="22">
        <v>0</v>
      </c>
      <c r="J24" s="22">
        <v>700000</v>
      </c>
      <c r="K24" s="46"/>
    </row>
    <row r="25" spans="1:11" x14ac:dyDescent="0.2">
      <c r="A25" s="7">
        <v>8</v>
      </c>
      <c r="B25" s="43" t="s">
        <v>793</v>
      </c>
      <c r="C25" s="44" t="s">
        <v>794</v>
      </c>
      <c r="D25" s="9" t="s">
        <v>195</v>
      </c>
      <c r="E25" s="45" t="s">
        <v>792</v>
      </c>
      <c r="F25" s="22">
        <v>500000</v>
      </c>
      <c r="G25" s="22">
        <v>500000</v>
      </c>
      <c r="H25" s="22">
        <v>500000</v>
      </c>
      <c r="I25" s="22">
        <v>0</v>
      </c>
      <c r="J25" s="22">
        <v>500000</v>
      </c>
      <c r="K25" s="46"/>
    </row>
    <row r="26" spans="1:11" x14ac:dyDescent="0.2">
      <c r="A26" s="7">
        <v>9</v>
      </c>
      <c r="B26" s="43" t="s">
        <v>876</v>
      </c>
      <c r="C26" s="44" t="s">
        <v>877</v>
      </c>
      <c r="D26" s="9" t="s">
        <v>195</v>
      </c>
      <c r="E26" s="45" t="s">
        <v>792</v>
      </c>
      <c r="F26" s="22">
        <v>84004</v>
      </c>
      <c r="G26" s="22">
        <v>54004</v>
      </c>
      <c r="H26" s="22">
        <v>54004</v>
      </c>
      <c r="I26" s="22">
        <v>0</v>
      </c>
      <c r="J26" s="22">
        <v>54004</v>
      </c>
      <c r="K26" s="46"/>
    </row>
    <row r="27" spans="1:11" x14ac:dyDescent="0.2">
      <c r="A27" s="63" t="s">
        <v>183</v>
      </c>
      <c r="B27" s="64"/>
      <c r="C27" s="64"/>
      <c r="D27" s="64"/>
      <c r="E27" s="65"/>
      <c r="F27" s="32">
        <f>F28+F31+F35+F36+F39+F40+F43+F44</f>
        <v>8798091</v>
      </c>
      <c r="G27" s="32">
        <f t="shared" ref="G27:J27" si="7">G28+G31+G35+G36+G39+G40+G43+G44</f>
        <v>8459207</v>
      </c>
      <c r="H27" s="32">
        <f t="shared" si="7"/>
        <v>8955747</v>
      </c>
      <c r="I27" s="32">
        <f t="shared" si="7"/>
        <v>6709264</v>
      </c>
      <c r="J27" s="32">
        <f t="shared" si="7"/>
        <v>2946776</v>
      </c>
      <c r="K27" s="27"/>
    </row>
    <row r="28" spans="1:11" ht="33.75" x14ac:dyDescent="0.2">
      <c r="A28" s="7">
        <v>10</v>
      </c>
      <c r="B28" s="19" t="s">
        <v>14</v>
      </c>
      <c r="C28" s="21" t="s">
        <v>359</v>
      </c>
      <c r="D28" s="9"/>
      <c r="E28" s="34" t="s">
        <v>194</v>
      </c>
      <c r="F28" s="13">
        <f>SUM(F29:F30)</f>
        <v>2237425</v>
      </c>
      <c r="G28" s="13">
        <f t="shared" ref="G28:J28" si="8">SUM(G29:G30)</f>
        <v>2130450</v>
      </c>
      <c r="H28" s="13">
        <f t="shared" si="8"/>
        <v>2130450</v>
      </c>
      <c r="I28" s="13">
        <f t="shared" si="8"/>
        <v>0</v>
      </c>
      <c r="J28" s="13">
        <f t="shared" si="8"/>
        <v>2130450</v>
      </c>
      <c r="K28" s="46"/>
    </row>
    <row r="29" spans="1:11" x14ac:dyDescent="0.2">
      <c r="A29" s="7"/>
      <c r="B29" s="19"/>
      <c r="C29" s="21"/>
      <c r="D29" s="9" t="s">
        <v>198</v>
      </c>
      <c r="E29" s="15" t="s">
        <v>196</v>
      </c>
      <c r="F29" s="13">
        <v>1457769</v>
      </c>
      <c r="G29" s="13">
        <v>1367504</v>
      </c>
      <c r="H29" s="13">
        <v>1367504</v>
      </c>
      <c r="I29" s="13">
        <v>0</v>
      </c>
      <c r="J29" s="13">
        <v>1367504</v>
      </c>
      <c r="K29" s="46"/>
    </row>
    <row r="30" spans="1:11" x14ac:dyDescent="0.2">
      <c r="A30" s="7"/>
      <c r="B30" s="19"/>
      <c r="C30" s="21"/>
      <c r="D30" s="9" t="s">
        <v>199</v>
      </c>
      <c r="E30" s="15" t="s">
        <v>197</v>
      </c>
      <c r="F30" s="13">
        <v>779656</v>
      </c>
      <c r="G30" s="13">
        <v>762946</v>
      </c>
      <c r="H30" s="13">
        <v>762946</v>
      </c>
      <c r="I30" s="13">
        <v>0</v>
      </c>
      <c r="J30" s="13">
        <v>762946</v>
      </c>
      <c r="K30" s="46"/>
    </row>
    <row r="31" spans="1:11" ht="33.75" x14ac:dyDescent="0.2">
      <c r="A31" s="7">
        <v>11</v>
      </c>
      <c r="B31" s="19" t="s">
        <v>15</v>
      </c>
      <c r="C31" s="21" t="s">
        <v>360</v>
      </c>
      <c r="D31" s="9"/>
      <c r="E31" s="34" t="s">
        <v>194</v>
      </c>
      <c r="F31" s="13">
        <f>SUM(F32:F34)</f>
        <v>873823</v>
      </c>
      <c r="G31" s="13">
        <f t="shared" ref="G31:J31" si="9">SUM(G32:G34)</f>
        <v>1177667</v>
      </c>
      <c r="H31" s="13">
        <f t="shared" si="9"/>
        <v>1344686</v>
      </c>
      <c r="I31" s="13">
        <f t="shared" si="9"/>
        <v>6709264</v>
      </c>
      <c r="J31" s="13">
        <f t="shared" si="9"/>
        <v>0</v>
      </c>
      <c r="K31" s="46"/>
    </row>
    <row r="32" spans="1:11" x14ac:dyDescent="0.2">
      <c r="A32" s="7"/>
      <c r="B32" s="19"/>
      <c r="C32" s="21"/>
      <c r="D32" s="9" t="s">
        <v>198</v>
      </c>
      <c r="E32" s="15" t="s">
        <v>196</v>
      </c>
      <c r="F32" s="13">
        <v>630648</v>
      </c>
      <c r="G32" s="13">
        <v>690655</v>
      </c>
      <c r="H32" s="13">
        <v>887300</v>
      </c>
      <c r="I32" s="13">
        <v>6020110</v>
      </c>
      <c r="J32" s="13">
        <v>0</v>
      </c>
      <c r="K32" s="46" t="s">
        <v>880</v>
      </c>
    </row>
    <row r="33" spans="1:11" x14ac:dyDescent="0.2">
      <c r="A33" s="7"/>
      <c r="B33" s="19"/>
      <c r="C33" s="21"/>
      <c r="D33" s="9" t="s">
        <v>267</v>
      </c>
      <c r="E33" s="15" t="s">
        <v>361</v>
      </c>
      <c r="F33" s="13">
        <v>100000</v>
      </c>
      <c r="G33" s="13">
        <v>100000</v>
      </c>
      <c r="H33" s="13">
        <v>100000</v>
      </c>
      <c r="I33" s="13">
        <v>300000</v>
      </c>
      <c r="J33" s="13">
        <v>0</v>
      </c>
      <c r="K33" s="46" t="s">
        <v>880</v>
      </c>
    </row>
    <row r="34" spans="1:11" x14ac:dyDescent="0.2">
      <c r="A34" s="7"/>
      <c r="B34" s="19"/>
      <c r="C34" s="21"/>
      <c r="D34" s="9" t="s">
        <v>199</v>
      </c>
      <c r="E34" s="15" t="s">
        <v>197</v>
      </c>
      <c r="F34" s="13">
        <v>143175</v>
      </c>
      <c r="G34" s="13">
        <v>387012</v>
      </c>
      <c r="H34" s="13">
        <v>357386</v>
      </c>
      <c r="I34" s="13">
        <v>389154</v>
      </c>
      <c r="J34" s="13">
        <v>0</v>
      </c>
      <c r="K34" s="46" t="s">
        <v>880</v>
      </c>
    </row>
    <row r="35" spans="1:11" ht="22.5" x14ac:dyDescent="0.2">
      <c r="A35" s="7">
        <v>12</v>
      </c>
      <c r="B35" s="19" t="s">
        <v>16</v>
      </c>
      <c r="C35" s="21" t="s">
        <v>160</v>
      </c>
      <c r="D35" s="9" t="s">
        <v>201</v>
      </c>
      <c r="E35" s="15" t="s">
        <v>200</v>
      </c>
      <c r="F35" s="13">
        <v>1231595</v>
      </c>
      <c r="G35" s="13">
        <v>2109137</v>
      </c>
      <c r="H35" s="13">
        <v>3210635</v>
      </c>
      <c r="I35" s="13">
        <v>0</v>
      </c>
      <c r="J35" s="13">
        <v>0</v>
      </c>
      <c r="K35" s="46"/>
    </row>
    <row r="36" spans="1:11" x14ac:dyDescent="0.2">
      <c r="A36" s="7">
        <v>13</v>
      </c>
      <c r="B36" s="19" t="s">
        <v>17</v>
      </c>
      <c r="C36" s="21" t="s">
        <v>362</v>
      </c>
      <c r="D36" s="9"/>
      <c r="E36" s="34" t="s">
        <v>194</v>
      </c>
      <c r="F36" s="13">
        <f>SUM(F37:F38)</f>
        <v>33517</v>
      </c>
      <c r="G36" s="13">
        <f t="shared" ref="G36:J36" si="10">SUM(G37:G38)</f>
        <v>226894</v>
      </c>
      <c r="H36" s="13">
        <f t="shared" si="10"/>
        <v>0</v>
      </c>
      <c r="I36" s="13">
        <f t="shared" si="10"/>
        <v>0</v>
      </c>
      <c r="J36" s="13">
        <f t="shared" si="10"/>
        <v>0</v>
      </c>
      <c r="K36" s="46"/>
    </row>
    <row r="37" spans="1:11" x14ac:dyDescent="0.2">
      <c r="A37" s="7"/>
      <c r="B37" s="19"/>
      <c r="C37" s="21"/>
      <c r="D37" s="9" t="s">
        <v>198</v>
      </c>
      <c r="E37" s="15" t="s">
        <v>196</v>
      </c>
      <c r="F37" s="13">
        <v>0</v>
      </c>
      <c r="G37" s="13">
        <v>142900</v>
      </c>
      <c r="H37" s="13">
        <v>0</v>
      </c>
      <c r="I37" s="13">
        <v>0</v>
      </c>
      <c r="J37" s="13">
        <v>0</v>
      </c>
      <c r="K37" s="46" t="s">
        <v>879</v>
      </c>
    </row>
    <row r="38" spans="1:11" x14ac:dyDescent="0.2">
      <c r="A38" s="7"/>
      <c r="B38" s="19"/>
      <c r="C38" s="21"/>
      <c r="D38" s="9" t="s">
        <v>199</v>
      </c>
      <c r="E38" s="15" t="s">
        <v>197</v>
      </c>
      <c r="F38" s="13">
        <v>33517</v>
      </c>
      <c r="G38" s="13">
        <v>83994</v>
      </c>
      <c r="H38" s="13">
        <v>0</v>
      </c>
      <c r="I38" s="13">
        <v>0</v>
      </c>
      <c r="J38" s="13">
        <v>0</v>
      </c>
      <c r="K38" s="46" t="s">
        <v>879</v>
      </c>
    </row>
    <row r="39" spans="1:11" x14ac:dyDescent="0.2">
      <c r="A39" s="7">
        <v>14</v>
      </c>
      <c r="B39" s="19" t="s">
        <v>18</v>
      </c>
      <c r="C39" s="21" t="s">
        <v>363</v>
      </c>
      <c r="D39" s="9" t="s">
        <v>199</v>
      </c>
      <c r="E39" s="15" t="s">
        <v>197</v>
      </c>
      <c r="F39" s="13">
        <v>37845</v>
      </c>
      <c r="G39" s="13">
        <v>107570</v>
      </c>
      <c r="H39" s="13">
        <v>16475</v>
      </c>
      <c r="I39" s="13">
        <v>0</v>
      </c>
      <c r="J39" s="13">
        <v>0</v>
      </c>
      <c r="K39" s="46" t="s">
        <v>881</v>
      </c>
    </row>
    <row r="40" spans="1:11" x14ac:dyDescent="0.2">
      <c r="A40" s="7">
        <v>15</v>
      </c>
      <c r="B40" s="19" t="s">
        <v>19</v>
      </c>
      <c r="C40" s="21" t="s">
        <v>364</v>
      </c>
      <c r="D40" s="9"/>
      <c r="E40" s="34" t="s">
        <v>194</v>
      </c>
      <c r="F40" s="13">
        <f>SUM(F41:F42)</f>
        <v>726884</v>
      </c>
      <c r="G40" s="13">
        <f t="shared" ref="G40:J40" si="11">SUM(G41:G42)</f>
        <v>4066</v>
      </c>
      <c r="H40" s="13">
        <f t="shared" si="11"/>
        <v>4066</v>
      </c>
      <c r="I40" s="13">
        <f t="shared" si="11"/>
        <v>0</v>
      </c>
      <c r="J40" s="13">
        <f t="shared" si="11"/>
        <v>4066</v>
      </c>
      <c r="K40" s="46"/>
    </row>
    <row r="41" spans="1:11" x14ac:dyDescent="0.2">
      <c r="A41" s="7"/>
      <c r="B41" s="19"/>
      <c r="C41" s="21"/>
      <c r="D41" s="9" t="s">
        <v>198</v>
      </c>
      <c r="E41" s="15" t="s">
        <v>196</v>
      </c>
      <c r="F41" s="13">
        <v>25765</v>
      </c>
      <c r="G41" s="13">
        <v>0</v>
      </c>
      <c r="H41" s="13">
        <v>0</v>
      </c>
      <c r="I41" s="13">
        <v>0</v>
      </c>
      <c r="J41" s="13">
        <v>0</v>
      </c>
      <c r="K41" s="46"/>
    </row>
    <row r="42" spans="1:11" x14ac:dyDescent="0.2">
      <c r="A42" s="7"/>
      <c r="B42" s="19"/>
      <c r="C42" s="21"/>
      <c r="D42" s="9" t="s">
        <v>199</v>
      </c>
      <c r="E42" s="15" t="s">
        <v>197</v>
      </c>
      <c r="F42" s="13">
        <v>701119</v>
      </c>
      <c r="G42" s="13">
        <v>4066</v>
      </c>
      <c r="H42" s="13">
        <v>4066</v>
      </c>
      <c r="I42" s="13">
        <v>0</v>
      </c>
      <c r="J42" s="13">
        <v>4066</v>
      </c>
      <c r="K42" s="46"/>
    </row>
    <row r="43" spans="1:11" ht="22.5" x14ac:dyDescent="0.2">
      <c r="A43" s="7">
        <v>16</v>
      </c>
      <c r="B43" s="19" t="s">
        <v>20</v>
      </c>
      <c r="C43" s="21" t="s">
        <v>365</v>
      </c>
      <c r="D43" s="9" t="s">
        <v>198</v>
      </c>
      <c r="E43" s="15" t="s">
        <v>196</v>
      </c>
      <c r="F43" s="13">
        <v>3607002</v>
      </c>
      <c r="G43" s="13">
        <v>2653423</v>
      </c>
      <c r="H43" s="13">
        <v>2199435</v>
      </c>
      <c r="I43" s="13">
        <v>0</v>
      </c>
      <c r="J43" s="13">
        <v>812260</v>
      </c>
      <c r="K43" s="46"/>
    </row>
    <row r="44" spans="1:11" ht="22.5" x14ac:dyDescent="0.2">
      <c r="A44" s="7">
        <v>17</v>
      </c>
      <c r="B44" s="19" t="s">
        <v>21</v>
      </c>
      <c r="C44" s="21" t="s">
        <v>366</v>
      </c>
      <c r="D44" s="9" t="s">
        <v>199</v>
      </c>
      <c r="E44" s="15" t="s">
        <v>197</v>
      </c>
      <c r="F44" s="13">
        <v>50000</v>
      </c>
      <c r="G44" s="13">
        <v>50000</v>
      </c>
      <c r="H44" s="13">
        <v>50000</v>
      </c>
      <c r="I44" s="13">
        <v>0</v>
      </c>
      <c r="J44" s="13">
        <v>0</v>
      </c>
      <c r="K44" s="46"/>
    </row>
    <row r="45" spans="1:11" x14ac:dyDescent="0.2">
      <c r="A45" s="63" t="s">
        <v>182</v>
      </c>
      <c r="B45" s="64"/>
      <c r="C45" s="64"/>
      <c r="D45" s="64"/>
      <c r="E45" s="65"/>
      <c r="F45" s="32">
        <f>SUM(F46:F60)</f>
        <v>168446092</v>
      </c>
      <c r="G45" s="32">
        <f t="shared" ref="G45:J45" si="12">SUM(G46:G60)</f>
        <v>17715835</v>
      </c>
      <c r="H45" s="32">
        <f t="shared" si="12"/>
        <v>58224969</v>
      </c>
      <c r="I45" s="32">
        <f t="shared" si="12"/>
        <v>0</v>
      </c>
      <c r="J45" s="32">
        <f t="shared" si="12"/>
        <v>58006866</v>
      </c>
      <c r="K45" s="27"/>
    </row>
    <row r="46" spans="1:11" ht="24" customHeight="1" x14ac:dyDescent="0.2">
      <c r="A46" s="7">
        <v>18</v>
      </c>
      <c r="B46" s="19" t="s">
        <v>22</v>
      </c>
      <c r="C46" s="21" t="s">
        <v>367</v>
      </c>
      <c r="D46" s="9" t="s">
        <v>301</v>
      </c>
      <c r="E46" s="37" t="s">
        <v>302</v>
      </c>
      <c r="F46" s="13">
        <v>141435000</v>
      </c>
      <c r="G46" s="13">
        <v>0</v>
      </c>
      <c r="H46" s="13">
        <v>0</v>
      </c>
      <c r="I46" s="13">
        <v>0</v>
      </c>
      <c r="J46" s="13">
        <v>0</v>
      </c>
      <c r="K46" s="46" t="s">
        <v>882</v>
      </c>
    </row>
    <row r="47" spans="1:11" ht="27.75" customHeight="1" x14ac:dyDescent="0.2">
      <c r="A47" s="7">
        <v>19</v>
      </c>
      <c r="B47" s="19" t="s">
        <v>23</v>
      </c>
      <c r="C47" s="21" t="s">
        <v>368</v>
      </c>
      <c r="D47" s="9" t="s">
        <v>301</v>
      </c>
      <c r="E47" s="37" t="s">
        <v>302</v>
      </c>
      <c r="F47" s="13">
        <v>0</v>
      </c>
      <c r="G47" s="13">
        <v>4400000</v>
      </c>
      <c r="H47" s="13">
        <v>10400000</v>
      </c>
      <c r="I47" s="13">
        <v>0</v>
      </c>
      <c r="J47" s="13">
        <v>10400000</v>
      </c>
      <c r="K47" s="46"/>
    </row>
    <row r="48" spans="1:11" ht="28.5" customHeight="1" x14ac:dyDescent="0.2">
      <c r="A48" s="7">
        <v>20</v>
      </c>
      <c r="B48" s="19" t="s">
        <v>24</v>
      </c>
      <c r="C48" s="21" t="s">
        <v>369</v>
      </c>
      <c r="D48" s="9" t="s">
        <v>301</v>
      </c>
      <c r="E48" s="15" t="s">
        <v>302</v>
      </c>
      <c r="F48" s="13">
        <v>0</v>
      </c>
      <c r="G48" s="13">
        <v>0</v>
      </c>
      <c r="H48" s="13">
        <v>30000000</v>
      </c>
      <c r="I48" s="13">
        <v>0</v>
      </c>
      <c r="J48" s="13">
        <v>30000000</v>
      </c>
      <c r="K48" s="46"/>
    </row>
    <row r="49" spans="1:11" x14ac:dyDescent="0.2">
      <c r="A49" s="7">
        <v>21</v>
      </c>
      <c r="B49" s="19" t="s">
        <v>25</v>
      </c>
      <c r="C49" s="21" t="s">
        <v>370</v>
      </c>
      <c r="D49" s="9" t="s">
        <v>301</v>
      </c>
      <c r="E49" s="15" t="s">
        <v>302</v>
      </c>
      <c r="F49" s="13">
        <v>20000000</v>
      </c>
      <c r="G49" s="13">
        <v>0</v>
      </c>
      <c r="H49" s="13">
        <v>0</v>
      </c>
      <c r="I49" s="13">
        <v>0</v>
      </c>
      <c r="J49" s="13">
        <v>0</v>
      </c>
      <c r="K49" s="46" t="s">
        <v>878</v>
      </c>
    </row>
    <row r="50" spans="1:11" x14ac:dyDescent="0.2">
      <c r="A50" s="7">
        <v>22</v>
      </c>
      <c r="B50" s="19" t="s">
        <v>26</v>
      </c>
      <c r="C50" s="21" t="s">
        <v>371</v>
      </c>
      <c r="D50" s="9" t="s">
        <v>298</v>
      </c>
      <c r="E50" s="15" t="s">
        <v>303</v>
      </c>
      <c r="F50" s="13">
        <v>1231066</v>
      </c>
      <c r="G50" s="13">
        <v>1696535</v>
      </c>
      <c r="H50" s="13">
        <v>2278371</v>
      </c>
      <c r="I50" s="13">
        <v>0</v>
      </c>
      <c r="J50" s="13">
        <v>2278371</v>
      </c>
      <c r="K50" s="46"/>
    </row>
    <row r="51" spans="1:11" x14ac:dyDescent="0.2">
      <c r="A51" s="7">
        <v>23</v>
      </c>
      <c r="B51" s="19" t="s">
        <v>27</v>
      </c>
      <c r="C51" s="21" t="s">
        <v>372</v>
      </c>
      <c r="D51" s="9" t="s">
        <v>301</v>
      </c>
      <c r="E51" s="15" t="s">
        <v>302</v>
      </c>
      <c r="F51" s="13">
        <v>4000000</v>
      </c>
      <c r="G51" s="13">
        <v>10000000</v>
      </c>
      <c r="H51" s="13">
        <v>10000000</v>
      </c>
      <c r="I51" s="13">
        <v>0</v>
      </c>
      <c r="J51" s="13">
        <v>10000000</v>
      </c>
      <c r="K51" s="46"/>
    </row>
    <row r="52" spans="1:11" ht="22.5" x14ac:dyDescent="0.2">
      <c r="A52" s="7">
        <v>24</v>
      </c>
      <c r="B52" s="19" t="s">
        <v>28</v>
      </c>
      <c r="C52" s="21" t="s">
        <v>373</v>
      </c>
      <c r="D52" s="9" t="s">
        <v>199</v>
      </c>
      <c r="E52" s="15" t="s">
        <v>197</v>
      </c>
      <c r="F52" s="13">
        <v>439185</v>
      </c>
      <c r="G52" s="13">
        <v>402515</v>
      </c>
      <c r="H52" s="13">
        <v>222515</v>
      </c>
      <c r="I52" s="13">
        <v>0</v>
      </c>
      <c r="J52" s="13">
        <v>222515</v>
      </c>
      <c r="K52" s="46"/>
    </row>
    <row r="53" spans="1:11" x14ac:dyDescent="0.2">
      <c r="A53" s="7">
        <v>25</v>
      </c>
      <c r="B53" s="19" t="s">
        <v>29</v>
      </c>
      <c r="C53" s="21" t="s">
        <v>374</v>
      </c>
      <c r="D53" s="9" t="s">
        <v>206</v>
      </c>
      <c r="E53" s="15" t="s">
        <v>205</v>
      </c>
      <c r="F53" s="13">
        <v>287424</v>
      </c>
      <c r="G53" s="13">
        <v>284374</v>
      </c>
      <c r="H53" s="13">
        <v>159374</v>
      </c>
      <c r="I53" s="13">
        <v>0</v>
      </c>
      <c r="J53" s="13">
        <v>159374</v>
      </c>
      <c r="K53" s="46"/>
    </row>
    <row r="54" spans="1:11" ht="22.5" x14ac:dyDescent="0.2">
      <c r="A54" s="7">
        <v>26</v>
      </c>
      <c r="B54" s="19" t="s">
        <v>30</v>
      </c>
      <c r="C54" s="21" t="s">
        <v>375</v>
      </c>
      <c r="D54" s="9" t="s">
        <v>202</v>
      </c>
      <c r="E54" s="15" t="s">
        <v>376</v>
      </c>
      <c r="F54" s="13">
        <v>170064</v>
      </c>
      <c r="G54" s="13">
        <v>271061</v>
      </c>
      <c r="H54" s="13">
        <v>431056</v>
      </c>
      <c r="I54" s="13">
        <v>0</v>
      </c>
      <c r="J54" s="13">
        <v>212953</v>
      </c>
      <c r="K54" s="46"/>
    </row>
    <row r="55" spans="1:11" ht="22.5" x14ac:dyDescent="0.2">
      <c r="A55" s="7">
        <v>27</v>
      </c>
      <c r="B55" s="19" t="s">
        <v>31</v>
      </c>
      <c r="C55" s="21" t="s">
        <v>377</v>
      </c>
      <c r="D55" s="9" t="s">
        <v>199</v>
      </c>
      <c r="E55" s="15" t="s">
        <v>197</v>
      </c>
      <c r="F55" s="13">
        <v>0</v>
      </c>
      <c r="G55" s="13">
        <v>0</v>
      </c>
      <c r="H55" s="13">
        <v>1274880</v>
      </c>
      <c r="I55" s="13">
        <v>0</v>
      </c>
      <c r="J55" s="13">
        <v>1274880</v>
      </c>
      <c r="K55" s="46"/>
    </row>
    <row r="56" spans="1:11" ht="22.5" x14ac:dyDescent="0.2">
      <c r="A56" s="7">
        <v>28</v>
      </c>
      <c r="B56" s="19" t="s">
        <v>32</v>
      </c>
      <c r="C56" s="21" t="s">
        <v>378</v>
      </c>
      <c r="D56" s="9" t="s">
        <v>298</v>
      </c>
      <c r="E56" s="15" t="s">
        <v>303</v>
      </c>
      <c r="F56" s="13">
        <v>0</v>
      </c>
      <c r="G56" s="13">
        <v>0</v>
      </c>
      <c r="H56" s="13">
        <v>1367761</v>
      </c>
      <c r="I56" s="13">
        <v>0</v>
      </c>
      <c r="J56" s="13">
        <v>1367761</v>
      </c>
      <c r="K56" s="46"/>
    </row>
    <row r="57" spans="1:11" ht="33.75" x14ac:dyDescent="0.2">
      <c r="A57" s="7">
        <v>29</v>
      </c>
      <c r="B57" s="19" t="s">
        <v>33</v>
      </c>
      <c r="C57" s="21" t="s">
        <v>379</v>
      </c>
      <c r="D57" s="9" t="s">
        <v>204</v>
      </c>
      <c r="E57" s="15" t="s">
        <v>203</v>
      </c>
      <c r="F57" s="13">
        <v>126864</v>
      </c>
      <c r="G57" s="13">
        <v>126707</v>
      </c>
      <c r="H57" s="13">
        <v>1000941</v>
      </c>
      <c r="I57" s="13">
        <v>0</v>
      </c>
      <c r="J57" s="13">
        <v>1000941</v>
      </c>
      <c r="K57" s="46"/>
    </row>
    <row r="58" spans="1:11" ht="33.75" x14ac:dyDescent="0.2">
      <c r="A58" s="7">
        <v>30</v>
      </c>
      <c r="B58" s="19" t="s">
        <v>34</v>
      </c>
      <c r="C58" s="21" t="s">
        <v>380</v>
      </c>
      <c r="D58" s="9" t="s">
        <v>206</v>
      </c>
      <c r="E58" s="15" t="s">
        <v>205</v>
      </c>
      <c r="F58" s="13">
        <v>130994</v>
      </c>
      <c r="G58" s="13">
        <v>117994</v>
      </c>
      <c r="H58" s="13">
        <v>949306</v>
      </c>
      <c r="I58" s="13">
        <v>0</v>
      </c>
      <c r="J58" s="13">
        <v>949306</v>
      </c>
      <c r="K58" s="46"/>
    </row>
    <row r="59" spans="1:11" ht="45" x14ac:dyDescent="0.2">
      <c r="A59" s="7">
        <v>31</v>
      </c>
      <c r="B59" s="19" t="s">
        <v>35</v>
      </c>
      <c r="C59" s="21" t="s">
        <v>381</v>
      </c>
      <c r="D59" s="33" t="s">
        <v>888</v>
      </c>
      <c r="E59" s="8" t="s">
        <v>888</v>
      </c>
      <c r="F59" s="13">
        <v>325495</v>
      </c>
      <c r="G59" s="13">
        <v>266649</v>
      </c>
      <c r="H59" s="13">
        <v>140765</v>
      </c>
      <c r="I59" s="13">
        <v>0</v>
      </c>
      <c r="J59" s="13">
        <v>140765</v>
      </c>
      <c r="K59" s="46"/>
    </row>
    <row r="60" spans="1:11" ht="29.25" customHeight="1" x14ac:dyDescent="0.2">
      <c r="A60" s="7">
        <v>32</v>
      </c>
      <c r="B60" s="19" t="s">
        <v>382</v>
      </c>
      <c r="C60" s="21" t="s">
        <v>383</v>
      </c>
      <c r="D60" s="9" t="s">
        <v>199</v>
      </c>
      <c r="E60" s="15" t="s">
        <v>197</v>
      </c>
      <c r="F60" s="13">
        <v>300000</v>
      </c>
      <c r="G60" s="13">
        <v>150000</v>
      </c>
      <c r="H60" s="13">
        <v>0</v>
      </c>
      <c r="I60" s="13">
        <v>0</v>
      </c>
      <c r="J60" s="13">
        <v>0</v>
      </c>
      <c r="K60" s="46" t="s">
        <v>879</v>
      </c>
    </row>
    <row r="61" spans="1:11" x14ac:dyDescent="0.2">
      <c r="A61" s="63" t="s">
        <v>186</v>
      </c>
      <c r="B61" s="64"/>
      <c r="C61" s="64"/>
      <c r="D61" s="64"/>
      <c r="E61" s="65"/>
      <c r="F61" s="32">
        <f>SUM(F62:F70)</f>
        <v>11464558</v>
      </c>
      <c r="G61" s="32">
        <f t="shared" ref="G61:J61" si="13">SUM(G62:G70)</f>
        <v>11597842</v>
      </c>
      <c r="H61" s="32">
        <f t="shared" si="13"/>
        <v>10493891</v>
      </c>
      <c r="I61" s="32">
        <f t="shared" si="13"/>
        <v>225000</v>
      </c>
      <c r="J61" s="32">
        <f t="shared" si="13"/>
        <v>10262971</v>
      </c>
      <c r="K61" s="27"/>
    </row>
    <row r="62" spans="1:11" ht="22.5" x14ac:dyDescent="0.2">
      <c r="A62" s="7">
        <v>33</v>
      </c>
      <c r="B62" s="19" t="s">
        <v>36</v>
      </c>
      <c r="C62" s="21" t="s">
        <v>384</v>
      </c>
      <c r="D62" s="9" t="s">
        <v>385</v>
      </c>
      <c r="E62" s="34" t="s">
        <v>386</v>
      </c>
      <c r="F62" s="13">
        <v>0</v>
      </c>
      <c r="G62" s="13">
        <v>169433</v>
      </c>
      <c r="H62" s="13">
        <v>18864</v>
      </c>
      <c r="I62" s="13">
        <v>0</v>
      </c>
      <c r="J62" s="13">
        <v>18864</v>
      </c>
      <c r="K62" s="46"/>
    </row>
    <row r="63" spans="1:11" ht="22.5" x14ac:dyDescent="0.2">
      <c r="A63" s="7">
        <v>34</v>
      </c>
      <c r="B63" s="19" t="s">
        <v>37</v>
      </c>
      <c r="C63" s="21" t="s">
        <v>387</v>
      </c>
      <c r="D63" s="9" t="s">
        <v>208</v>
      </c>
      <c r="E63" s="15" t="s">
        <v>207</v>
      </c>
      <c r="F63" s="13">
        <v>3094175</v>
      </c>
      <c r="G63" s="13">
        <v>3568026</v>
      </c>
      <c r="H63" s="13">
        <v>3179644</v>
      </c>
      <c r="I63" s="54">
        <v>225000</v>
      </c>
      <c r="J63" s="54">
        <v>2943724</v>
      </c>
      <c r="K63" s="46"/>
    </row>
    <row r="64" spans="1:11" ht="22.5" x14ac:dyDescent="0.2">
      <c r="A64" s="7">
        <v>35</v>
      </c>
      <c r="B64" s="19" t="s">
        <v>38</v>
      </c>
      <c r="C64" s="21" t="s">
        <v>304</v>
      </c>
      <c r="D64" s="9" t="s">
        <v>209</v>
      </c>
      <c r="E64" s="15" t="s">
        <v>388</v>
      </c>
      <c r="F64" s="13">
        <v>176288</v>
      </c>
      <c r="G64" s="13">
        <v>116288</v>
      </c>
      <c r="H64" s="13">
        <v>71288</v>
      </c>
      <c r="I64" s="13">
        <v>0</v>
      </c>
      <c r="J64" s="13">
        <v>71288</v>
      </c>
      <c r="K64" s="46"/>
    </row>
    <row r="65" spans="1:11" ht="33.75" x14ac:dyDescent="0.2">
      <c r="A65" s="7">
        <v>36</v>
      </c>
      <c r="B65" s="19" t="s">
        <v>39</v>
      </c>
      <c r="C65" s="21" t="s">
        <v>389</v>
      </c>
      <c r="D65" s="9" t="s">
        <v>208</v>
      </c>
      <c r="E65" s="15" t="s">
        <v>207</v>
      </c>
      <c r="F65" s="13">
        <v>6934854</v>
      </c>
      <c r="G65" s="13">
        <v>6934854</v>
      </c>
      <c r="H65" s="13">
        <v>6934854</v>
      </c>
      <c r="I65" s="13">
        <v>0</v>
      </c>
      <c r="J65" s="13">
        <v>6934854</v>
      </c>
      <c r="K65" s="46"/>
    </row>
    <row r="66" spans="1:11" ht="33.75" x14ac:dyDescent="0.2">
      <c r="A66" s="7">
        <v>37</v>
      </c>
      <c r="B66" s="19" t="s">
        <v>40</v>
      </c>
      <c r="C66" s="21" t="s">
        <v>390</v>
      </c>
      <c r="D66" s="9" t="s">
        <v>208</v>
      </c>
      <c r="E66" s="15" t="s">
        <v>207</v>
      </c>
      <c r="F66" s="13">
        <v>630000</v>
      </c>
      <c r="G66" s="13">
        <v>500000</v>
      </c>
      <c r="H66" s="13">
        <v>120000</v>
      </c>
      <c r="I66" s="13">
        <v>0</v>
      </c>
      <c r="J66" s="13">
        <v>125000</v>
      </c>
      <c r="K66" s="46"/>
    </row>
    <row r="67" spans="1:11" ht="23.25" customHeight="1" x14ac:dyDescent="0.2">
      <c r="A67" s="7">
        <v>38</v>
      </c>
      <c r="B67" s="19" t="s">
        <v>391</v>
      </c>
      <c r="C67" s="21" t="s">
        <v>392</v>
      </c>
      <c r="D67" s="9" t="s">
        <v>393</v>
      </c>
      <c r="E67" s="15" t="s">
        <v>394</v>
      </c>
      <c r="F67" s="13">
        <v>39241</v>
      </c>
      <c r="G67" s="13">
        <v>39241</v>
      </c>
      <c r="H67" s="13">
        <v>39241</v>
      </c>
      <c r="I67" s="13">
        <v>0</v>
      </c>
      <c r="J67" s="13">
        <v>39241</v>
      </c>
      <c r="K67" s="46"/>
    </row>
    <row r="68" spans="1:11" ht="27.75" customHeight="1" x14ac:dyDescent="0.2">
      <c r="A68" s="7">
        <v>39</v>
      </c>
      <c r="B68" s="19" t="s">
        <v>395</v>
      </c>
      <c r="C68" s="21" t="s">
        <v>396</v>
      </c>
      <c r="D68" s="9" t="s">
        <v>199</v>
      </c>
      <c r="E68" s="15" t="s">
        <v>197</v>
      </c>
      <c r="F68" s="13">
        <v>50000</v>
      </c>
      <c r="G68" s="13">
        <v>80000</v>
      </c>
      <c r="H68" s="13">
        <v>0</v>
      </c>
      <c r="I68" s="13">
        <v>0</v>
      </c>
      <c r="J68" s="13">
        <v>0</v>
      </c>
      <c r="K68" s="46" t="s">
        <v>879</v>
      </c>
    </row>
    <row r="69" spans="1:11" ht="21" customHeight="1" x14ac:dyDescent="0.2">
      <c r="A69" s="7">
        <v>40</v>
      </c>
      <c r="B69" s="19" t="s">
        <v>397</v>
      </c>
      <c r="C69" s="21" t="s">
        <v>398</v>
      </c>
      <c r="D69" s="9" t="s">
        <v>199</v>
      </c>
      <c r="E69" s="15" t="s">
        <v>197</v>
      </c>
      <c r="F69" s="13">
        <v>230000</v>
      </c>
      <c r="G69" s="13">
        <v>90000</v>
      </c>
      <c r="H69" s="13">
        <v>90000</v>
      </c>
      <c r="I69" s="13">
        <v>0</v>
      </c>
      <c r="J69" s="13">
        <v>80000</v>
      </c>
      <c r="K69" s="46"/>
    </row>
    <row r="70" spans="1:11" ht="21" customHeight="1" x14ac:dyDescent="0.2">
      <c r="A70" s="7">
        <v>41</v>
      </c>
      <c r="B70" s="19" t="s">
        <v>399</v>
      </c>
      <c r="C70" s="21" t="s">
        <v>400</v>
      </c>
      <c r="D70" s="9" t="s">
        <v>199</v>
      </c>
      <c r="E70" s="15" t="s">
        <v>197</v>
      </c>
      <c r="F70" s="13">
        <v>310000</v>
      </c>
      <c r="G70" s="13">
        <v>100000</v>
      </c>
      <c r="H70" s="13">
        <v>40000</v>
      </c>
      <c r="I70" s="13">
        <v>0</v>
      </c>
      <c r="J70" s="13">
        <v>50000</v>
      </c>
      <c r="K70" s="46"/>
    </row>
    <row r="71" spans="1:11" x14ac:dyDescent="0.2">
      <c r="A71" s="63" t="s">
        <v>187</v>
      </c>
      <c r="B71" s="64"/>
      <c r="C71" s="64"/>
      <c r="D71" s="64"/>
      <c r="E71" s="65"/>
      <c r="F71" s="29">
        <f>F72+F77+F81+F82+F83+F84+F88+F89+F92+F93+F94+F95+F96+F97+F98+F99+F100+F101+F105+F106+F107+F108+F109+F112+F113+F114+F115+F116+F117+F118+F122+F123+F124+F125+F126+F127+F128+F129+F130+F131+F132+F133+F134+F135+F136+F137</f>
        <v>72255931</v>
      </c>
      <c r="G71" s="29">
        <f t="shared" ref="G71:J71" si="14">G72+G77+G81+G82+G83+G84+G88+G89+G92+G93+G94+G95+G96+G97+G98+G99+G100+G101+G105+G106+G107+G108+G109+G112+G113+G114+G115+G116+G117+G118+G122+G123+G124+G125+G126+G127+G128+G129+G130+G131+G132+G133+G134+G135+G136+G137</f>
        <v>68745996</v>
      </c>
      <c r="H71" s="29">
        <f t="shared" si="14"/>
        <v>72825020</v>
      </c>
      <c r="I71" s="29">
        <f t="shared" si="14"/>
        <v>38083798</v>
      </c>
      <c r="J71" s="29">
        <f t="shared" si="14"/>
        <v>47693533</v>
      </c>
      <c r="K71" s="28"/>
    </row>
    <row r="72" spans="1:11" ht="22.5" x14ac:dyDescent="0.2">
      <c r="A72" s="7">
        <v>42</v>
      </c>
      <c r="B72" s="19" t="s">
        <v>41</v>
      </c>
      <c r="C72" s="21" t="s">
        <v>401</v>
      </c>
      <c r="D72" s="9"/>
      <c r="E72" s="34" t="s">
        <v>194</v>
      </c>
      <c r="F72" s="13">
        <f>SUM(F73:F76)</f>
        <v>20735004</v>
      </c>
      <c r="G72" s="13">
        <f t="shared" ref="G72:J72" si="15">SUM(G73:G76)</f>
        <v>20735004</v>
      </c>
      <c r="H72" s="13">
        <f t="shared" si="15"/>
        <v>20735004</v>
      </c>
      <c r="I72" s="13">
        <f t="shared" si="15"/>
        <v>0</v>
      </c>
      <c r="J72" s="13">
        <f t="shared" si="15"/>
        <v>20735004</v>
      </c>
      <c r="K72" s="46"/>
    </row>
    <row r="73" spans="1:11" x14ac:dyDescent="0.2">
      <c r="A73" s="7"/>
      <c r="B73" s="19"/>
      <c r="C73" s="21"/>
      <c r="D73" s="9" t="s">
        <v>211</v>
      </c>
      <c r="E73" s="15" t="s">
        <v>210</v>
      </c>
      <c r="F73" s="13">
        <v>6604966</v>
      </c>
      <c r="G73" s="13">
        <v>6604966</v>
      </c>
      <c r="H73" s="13">
        <v>6604966</v>
      </c>
      <c r="I73" s="13">
        <v>0</v>
      </c>
      <c r="J73" s="13">
        <v>6604966</v>
      </c>
      <c r="K73" s="46"/>
    </row>
    <row r="74" spans="1:11" x14ac:dyDescent="0.2">
      <c r="A74" s="7"/>
      <c r="B74" s="19"/>
      <c r="C74" s="21"/>
      <c r="D74" s="9" t="s">
        <v>201</v>
      </c>
      <c r="E74" s="15" t="s">
        <v>402</v>
      </c>
      <c r="F74" s="13">
        <v>4599224</v>
      </c>
      <c r="G74" s="13">
        <v>4599224</v>
      </c>
      <c r="H74" s="13">
        <v>4599224</v>
      </c>
      <c r="I74" s="13">
        <v>0</v>
      </c>
      <c r="J74" s="13">
        <v>4599224</v>
      </c>
      <c r="K74" s="46"/>
    </row>
    <row r="75" spans="1:11" x14ac:dyDescent="0.2">
      <c r="A75" s="7"/>
      <c r="B75" s="19"/>
      <c r="C75" s="21"/>
      <c r="D75" s="9" t="s">
        <v>213</v>
      </c>
      <c r="E75" s="15" t="s">
        <v>212</v>
      </c>
      <c r="F75" s="13">
        <v>9500878</v>
      </c>
      <c r="G75" s="13">
        <v>9500878</v>
      </c>
      <c r="H75" s="13">
        <v>9500878</v>
      </c>
      <c r="I75" s="13">
        <v>0</v>
      </c>
      <c r="J75" s="13">
        <v>9500878</v>
      </c>
      <c r="K75" s="46"/>
    </row>
    <row r="76" spans="1:11" x14ac:dyDescent="0.2">
      <c r="A76" s="7"/>
      <c r="B76" s="19"/>
      <c r="C76" s="21"/>
      <c r="D76" s="9" t="s">
        <v>345</v>
      </c>
      <c r="E76" s="15" t="s">
        <v>403</v>
      </c>
      <c r="F76" s="13">
        <v>29936</v>
      </c>
      <c r="G76" s="13">
        <v>29936</v>
      </c>
      <c r="H76" s="13">
        <v>29936</v>
      </c>
      <c r="I76" s="13">
        <v>0</v>
      </c>
      <c r="J76" s="13">
        <v>29936</v>
      </c>
      <c r="K76" s="46"/>
    </row>
    <row r="77" spans="1:11" ht="22.5" x14ac:dyDescent="0.2">
      <c r="A77" s="7">
        <v>43</v>
      </c>
      <c r="B77" s="19" t="s">
        <v>42</v>
      </c>
      <c r="C77" s="21" t="s">
        <v>404</v>
      </c>
      <c r="D77" s="9"/>
      <c r="E77" s="34" t="s">
        <v>194</v>
      </c>
      <c r="F77" s="13">
        <f>SUM(F78:F80)</f>
        <v>2990682</v>
      </c>
      <c r="G77" s="13">
        <f t="shared" ref="G77:J77" si="16">SUM(G78:G80)</f>
        <v>1762922</v>
      </c>
      <c r="H77" s="13">
        <f t="shared" si="16"/>
        <v>1921233</v>
      </c>
      <c r="I77" s="13">
        <f t="shared" si="16"/>
        <v>0</v>
      </c>
      <c r="J77" s="13">
        <f t="shared" si="16"/>
        <v>1893332</v>
      </c>
      <c r="K77" s="46"/>
    </row>
    <row r="78" spans="1:11" ht="22.5" x14ac:dyDescent="0.2">
      <c r="A78" s="7"/>
      <c r="B78" s="19"/>
      <c r="C78" s="21"/>
      <c r="D78" s="9" t="s">
        <v>214</v>
      </c>
      <c r="E78" s="15" t="s">
        <v>405</v>
      </c>
      <c r="F78" s="13">
        <v>20000</v>
      </c>
      <c r="G78" s="13">
        <v>10000</v>
      </c>
      <c r="H78" s="13">
        <v>2000</v>
      </c>
      <c r="I78" s="13">
        <v>0</v>
      </c>
      <c r="J78" s="13">
        <v>2000</v>
      </c>
      <c r="K78" s="46"/>
    </row>
    <row r="79" spans="1:11" x14ac:dyDescent="0.2">
      <c r="A79" s="7"/>
      <c r="B79" s="19"/>
      <c r="C79" s="21"/>
      <c r="D79" s="9" t="s">
        <v>211</v>
      </c>
      <c r="E79" s="15" t="s">
        <v>210</v>
      </c>
      <c r="F79" s="13">
        <v>1670682</v>
      </c>
      <c r="G79" s="13">
        <v>1752922</v>
      </c>
      <c r="H79" s="13">
        <v>1919233</v>
      </c>
      <c r="I79" s="13">
        <v>0</v>
      </c>
      <c r="J79" s="13">
        <v>1891332</v>
      </c>
      <c r="K79" s="46"/>
    </row>
    <row r="80" spans="1:11" x14ac:dyDescent="0.2">
      <c r="A80" s="7"/>
      <c r="B80" s="19"/>
      <c r="C80" s="21"/>
      <c r="D80" s="9" t="s">
        <v>218</v>
      </c>
      <c r="E80" s="15" t="s">
        <v>217</v>
      </c>
      <c r="F80" s="13">
        <v>1300000</v>
      </c>
      <c r="G80" s="13">
        <v>0</v>
      </c>
      <c r="H80" s="13">
        <v>0</v>
      </c>
      <c r="I80" s="13">
        <v>0</v>
      </c>
      <c r="J80" s="13">
        <v>0</v>
      </c>
      <c r="K80" s="46" t="s">
        <v>878</v>
      </c>
    </row>
    <row r="81" spans="1:11" ht="22.5" x14ac:dyDescent="0.2">
      <c r="A81" s="7">
        <v>44</v>
      </c>
      <c r="B81" s="19" t="s">
        <v>43</v>
      </c>
      <c r="C81" s="21" t="s">
        <v>406</v>
      </c>
      <c r="D81" s="9" t="s">
        <v>211</v>
      </c>
      <c r="E81" s="15" t="s">
        <v>210</v>
      </c>
      <c r="F81" s="13">
        <v>1149767</v>
      </c>
      <c r="G81" s="13">
        <v>2779240</v>
      </c>
      <c r="H81" s="13">
        <v>2779240</v>
      </c>
      <c r="I81" s="13">
        <v>0</v>
      </c>
      <c r="J81" s="13">
        <v>2779240</v>
      </c>
      <c r="K81" s="46"/>
    </row>
    <row r="82" spans="1:11" x14ac:dyDescent="0.2">
      <c r="A82" s="7">
        <v>45</v>
      </c>
      <c r="B82" s="19" t="s">
        <v>44</v>
      </c>
      <c r="C82" s="21" t="s">
        <v>407</v>
      </c>
      <c r="D82" s="9" t="s">
        <v>201</v>
      </c>
      <c r="E82" s="37" t="s">
        <v>402</v>
      </c>
      <c r="F82" s="13">
        <v>11998002</v>
      </c>
      <c r="G82" s="13">
        <v>10191990</v>
      </c>
      <c r="H82" s="13">
        <v>14020142</v>
      </c>
      <c r="I82" s="13">
        <v>23723880</v>
      </c>
      <c r="J82" s="13">
        <v>0</v>
      </c>
      <c r="K82" s="46" t="s">
        <v>883</v>
      </c>
    </row>
    <row r="83" spans="1:11" x14ac:dyDescent="0.2">
      <c r="A83" s="7">
        <v>46</v>
      </c>
      <c r="B83" s="19" t="s">
        <v>45</v>
      </c>
      <c r="C83" s="21" t="s">
        <v>408</v>
      </c>
      <c r="D83" s="9" t="s">
        <v>216</v>
      </c>
      <c r="E83" s="37" t="s">
        <v>215</v>
      </c>
      <c r="F83" s="13">
        <v>251160</v>
      </c>
      <c r="G83" s="13">
        <v>251160</v>
      </c>
      <c r="H83" s="13">
        <v>251160</v>
      </c>
      <c r="I83" s="13">
        <v>0</v>
      </c>
      <c r="J83" s="13">
        <v>251160</v>
      </c>
      <c r="K83" s="46"/>
    </row>
    <row r="84" spans="1:11" x14ac:dyDescent="0.2">
      <c r="A84" s="7">
        <v>47</v>
      </c>
      <c r="B84" s="19" t="s">
        <v>46</v>
      </c>
      <c r="C84" s="21" t="s">
        <v>409</v>
      </c>
      <c r="D84" s="9"/>
      <c r="E84" s="34" t="s">
        <v>194</v>
      </c>
      <c r="F84" s="13">
        <f>SUM(F85:F87)</f>
        <v>1103887</v>
      </c>
      <c r="G84" s="13">
        <f t="shared" ref="G84:J84" si="17">SUM(G85:G87)</f>
        <v>962001</v>
      </c>
      <c r="H84" s="13">
        <f t="shared" si="17"/>
        <v>962001</v>
      </c>
      <c r="I84" s="13">
        <f t="shared" si="17"/>
        <v>0</v>
      </c>
      <c r="J84" s="13">
        <f t="shared" si="17"/>
        <v>962001</v>
      </c>
      <c r="K84" s="46"/>
    </row>
    <row r="85" spans="1:11" ht="22.5" x14ac:dyDescent="0.2">
      <c r="A85" s="7"/>
      <c r="B85" s="19"/>
      <c r="C85" s="21"/>
      <c r="D85" s="9" t="s">
        <v>214</v>
      </c>
      <c r="E85" s="15" t="s">
        <v>405</v>
      </c>
      <c r="F85" s="13">
        <v>20760</v>
      </c>
      <c r="G85" s="13">
        <v>1020</v>
      </c>
      <c r="H85" s="13">
        <v>1020</v>
      </c>
      <c r="I85" s="13">
        <v>0</v>
      </c>
      <c r="J85" s="13">
        <v>1020</v>
      </c>
      <c r="K85" s="46"/>
    </row>
    <row r="86" spans="1:11" x14ac:dyDescent="0.2">
      <c r="A86" s="7"/>
      <c r="B86" s="19"/>
      <c r="C86" s="21"/>
      <c r="D86" s="9" t="s">
        <v>211</v>
      </c>
      <c r="E86" s="15" t="s">
        <v>210</v>
      </c>
      <c r="F86" s="13">
        <v>1063127</v>
      </c>
      <c r="G86" s="13">
        <v>960981</v>
      </c>
      <c r="H86" s="13">
        <v>960981</v>
      </c>
      <c r="I86" s="13">
        <v>0</v>
      </c>
      <c r="J86" s="13">
        <v>960981</v>
      </c>
      <c r="K86" s="46"/>
    </row>
    <row r="87" spans="1:11" x14ac:dyDescent="0.2">
      <c r="A87" s="7"/>
      <c r="B87" s="19"/>
      <c r="C87" s="21"/>
      <c r="D87" s="9" t="s">
        <v>218</v>
      </c>
      <c r="E87" s="15" t="s">
        <v>217</v>
      </c>
      <c r="F87" s="13">
        <v>20000</v>
      </c>
      <c r="G87" s="13">
        <v>0</v>
      </c>
      <c r="H87" s="13">
        <v>0</v>
      </c>
      <c r="I87" s="13">
        <v>0</v>
      </c>
      <c r="J87" s="13">
        <v>0</v>
      </c>
      <c r="K87" s="46" t="s">
        <v>878</v>
      </c>
    </row>
    <row r="88" spans="1:11" ht="39.75" customHeight="1" x14ac:dyDescent="0.2">
      <c r="A88" s="7">
        <v>48</v>
      </c>
      <c r="B88" s="19" t="s">
        <v>47</v>
      </c>
      <c r="C88" s="21" t="s">
        <v>309</v>
      </c>
      <c r="D88" s="9" t="s">
        <v>201</v>
      </c>
      <c r="E88" s="15" t="s">
        <v>402</v>
      </c>
      <c r="F88" s="13">
        <v>3334117</v>
      </c>
      <c r="G88" s="13">
        <v>3334117</v>
      </c>
      <c r="H88" s="13">
        <v>3334117</v>
      </c>
      <c r="I88" s="13">
        <v>0</v>
      </c>
      <c r="J88" s="13">
        <v>3334117</v>
      </c>
      <c r="K88" s="46"/>
    </row>
    <row r="89" spans="1:11" x14ac:dyDescent="0.2">
      <c r="A89" s="7">
        <v>49</v>
      </c>
      <c r="B89" s="19" t="s">
        <v>48</v>
      </c>
      <c r="C89" s="21" t="s">
        <v>410</v>
      </c>
      <c r="D89" s="9"/>
      <c r="E89" s="34" t="s">
        <v>194</v>
      </c>
      <c r="F89" s="13">
        <f>SUM(F90:F91)</f>
        <v>577775</v>
      </c>
      <c r="G89" s="13">
        <f t="shared" ref="G89:I89" si="18">SUM(G90:G91)</f>
        <v>729100</v>
      </c>
      <c r="H89" s="13">
        <f t="shared" si="18"/>
        <v>573000</v>
      </c>
      <c r="I89" s="13">
        <f t="shared" si="18"/>
        <v>0</v>
      </c>
      <c r="J89" s="13">
        <f>SUM(J90:J91)</f>
        <v>0</v>
      </c>
      <c r="K89" s="46"/>
    </row>
    <row r="90" spans="1:11" x14ac:dyDescent="0.2">
      <c r="A90" s="7"/>
      <c r="B90" s="19"/>
      <c r="C90" s="21"/>
      <c r="D90" s="9" t="s">
        <v>201</v>
      </c>
      <c r="E90" s="15" t="s">
        <v>402</v>
      </c>
      <c r="F90" s="13">
        <v>62375</v>
      </c>
      <c r="G90" s="13">
        <v>729100</v>
      </c>
      <c r="H90" s="13">
        <v>573000</v>
      </c>
      <c r="I90" s="13">
        <v>0</v>
      </c>
      <c r="J90" s="13">
        <v>0</v>
      </c>
      <c r="K90" s="46" t="s">
        <v>881</v>
      </c>
    </row>
    <row r="91" spans="1:11" x14ac:dyDescent="0.2">
      <c r="A91" s="7"/>
      <c r="B91" s="19"/>
      <c r="C91" s="21"/>
      <c r="D91" s="9" t="s">
        <v>218</v>
      </c>
      <c r="E91" s="15" t="s">
        <v>217</v>
      </c>
      <c r="F91" s="13">
        <v>515400</v>
      </c>
      <c r="G91" s="13">
        <v>0</v>
      </c>
      <c r="H91" s="13">
        <v>0</v>
      </c>
      <c r="I91" s="13">
        <v>0</v>
      </c>
      <c r="J91" s="13">
        <v>0</v>
      </c>
      <c r="K91" s="46" t="s">
        <v>878</v>
      </c>
    </row>
    <row r="92" spans="1:11" ht="33.75" x14ac:dyDescent="0.2">
      <c r="A92" s="7">
        <v>50</v>
      </c>
      <c r="B92" s="19" t="s">
        <v>49</v>
      </c>
      <c r="C92" s="21" t="s">
        <v>411</v>
      </c>
      <c r="D92" s="9" t="s">
        <v>214</v>
      </c>
      <c r="E92" s="15" t="s">
        <v>405</v>
      </c>
      <c r="F92" s="13">
        <v>3390000</v>
      </c>
      <c r="G92" s="13">
        <v>2620000</v>
      </c>
      <c r="H92" s="13">
        <v>2620000</v>
      </c>
      <c r="I92" s="13">
        <v>5240000</v>
      </c>
      <c r="J92" s="13">
        <v>0</v>
      </c>
      <c r="K92" s="46" t="s">
        <v>883</v>
      </c>
    </row>
    <row r="93" spans="1:11" ht="33.75" x14ac:dyDescent="0.2">
      <c r="A93" s="7">
        <v>51</v>
      </c>
      <c r="B93" s="19" t="s">
        <v>50</v>
      </c>
      <c r="C93" s="21" t="s">
        <v>412</v>
      </c>
      <c r="D93" s="9" t="s">
        <v>214</v>
      </c>
      <c r="E93" s="15" t="s">
        <v>405</v>
      </c>
      <c r="F93" s="13">
        <v>179186</v>
      </c>
      <c r="G93" s="13">
        <v>179186</v>
      </c>
      <c r="H93" s="13">
        <v>179186</v>
      </c>
      <c r="I93" s="13">
        <v>0</v>
      </c>
      <c r="J93" s="13">
        <v>179186</v>
      </c>
      <c r="K93" s="46"/>
    </row>
    <row r="94" spans="1:11" ht="22.5" x14ac:dyDescent="0.2">
      <c r="A94" s="7">
        <v>52</v>
      </c>
      <c r="B94" s="19" t="s">
        <v>51</v>
      </c>
      <c r="C94" s="21" t="s">
        <v>310</v>
      </c>
      <c r="D94" s="9" t="s">
        <v>213</v>
      </c>
      <c r="E94" s="15" t="s">
        <v>212</v>
      </c>
      <c r="F94" s="13">
        <v>445572</v>
      </c>
      <c r="G94" s="13">
        <v>689486</v>
      </c>
      <c r="H94" s="13">
        <v>689486</v>
      </c>
      <c r="I94" s="13">
        <v>0</v>
      </c>
      <c r="J94" s="13">
        <v>689486</v>
      </c>
      <c r="K94" s="46"/>
    </row>
    <row r="95" spans="1:11" ht="22.5" x14ac:dyDescent="0.2">
      <c r="A95" s="7">
        <v>53</v>
      </c>
      <c r="B95" s="19" t="s">
        <v>52</v>
      </c>
      <c r="C95" s="21" t="s">
        <v>413</v>
      </c>
      <c r="D95" s="9" t="s">
        <v>213</v>
      </c>
      <c r="E95" s="15" t="s">
        <v>212</v>
      </c>
      <c r="F95" s="13">
        <v>1200000</v>
      </c>
      <c r="G95" s="13">
        <v>0</v>
      </c>
      <c r="H95" s="13">
        <v>0</v>
      </c>
      <c r="I95" s="13">
        <v>0</v>
      </c>
      <c r="J95" s="13">
        <v>0</v>
      </c>
      <c r="K95" s="46" t="s">
        <v>878</v>
      </c>
    </row>
    <row r="96" spans="1:11" x14ac:dyDescent="0.2">
      <c r="A96" s="7">
        <v>54</v>
      </c>
      <c r="B96" s="19" t="s">
        <v>53</v>
      </c>
      <c r="C96" s="21" t="s">
        <v>311</v>
      </c>
      <c r="D96" s="9" t="s">
        <v>213</v>
      </c>
      <c r="E96" s="15" t="s">
        <v>212</v>
      </c>
      <c r="F96" s="13">
        <v>329771</v>
      </c>
      <c r="G96" s="13">
        <v>207727</v>
      </c>
      <c r="H96" s="13">
        <v>368215</v>
      </c>
      <c r="I96" s="13">
        <v>0</v>
      </c>
      <c r="J96" s="13">
        <v>624047</v>
      </c>
      <c r="K96" s="46"/>
    </row>
    <row r="97" spans="1:11" ht="22.5" x14ac:dyDescent="0.2">
      <c r="A97" s="7">
        <v>55</v>
      </c>
      <c r="B97" s="19" t="s">
        <v>54</v>
      </c>
      <c r="C97" s="21" t="s">
        <v>314</v>
      </c>
      <c r="D97" s="9" t="s">
        <v>201</v>
      </c>
      <c r="E97" s="15" t="s">
        <v>402</v>
      </c>
      <c r="F97" s="13">
        <v>106777</v>
      </c>
      <c r="G97" s="13">
        <v>89860</v>
      </c>
      <c r="H97" s="13">
        <v>97639</v>
      </c>
      <c r="I97" s="13">
        <v>0</v>
      </c>
      <c r="J97" s="13">
        <v>97639</v>
      </c>
      <c r="K97" s="46"/>
    </row>
    <row r="98" spans="1:11" ht="22.5" x14ac:dyDescent="0.2">
      <c r="A98" s="7">
        <v>56</v>
      </c>
      <c r="B98" s="19" t="s">
        <v>55</v>
      </c>
      <c r="C98" s="21" t="s">
        <v>315</v>
      </c>
      <c r="D98" s="9" t="s">
        <v>218</v>
      </c>
      <c r="E98" s="15" t="s">
        <v>217</v>
      </c>
      <c r="F98" s="13">
        <v>70000</v>
      </c>
      <c r="G98" s="13">
        <v>180000</v>
      </c>
      <c r="H98" s="13">
        <v>0</v>
      </c>
      <c r="I98" s="13">
        <v>0</v>
      </c>
      <c r="J98" s="13">
        <v>0</v>
      </c>
      <c r="K98" s="46" t="s">
        <v>879</v>
      </c>
    </row>
    <row r="99" spans="1:11" x14ac:dyDescent="0.2">
      <c r="A99" s="7">
        <v>57</v>
      </c>
      <c r="B99" s="19" t="s">
        <v>56</v>
      </c>
      <c r="C99" s="21" t="s">
        <v>161</v>
      </c>
      <c r="D99" s="9" t="s">
        <v>218</v>
      </c>
      <c r="E99" s="15" t="s">
        <v>217</v>
      </c>
      <c r="F99" s="13">
        <v>200000</v>
      </c>
      <c r="G99" s="13">
        <v>300000</v>
      </c>
      <c r="H99" s="13">
        <v>300000</v>
      </c>
      <c r="I99" s="13">
        <v>0</v>
      </c>
      <c r="J99" s="13">
        <v>0</v>
      </c>
      <c r="K99" s="46" t="s">
        <v>881</v>
      </c>
    </row>
    <row r="100" spans="1:11" ht="33.75" x14ac:dyDescent="0.2">
      <c r="A100" s="7">
        <v>58</v>
      </c>
      <c r="B100" s="19" t="s">
        <v>57</v>
      </c>
      <c r="C100" s="21" t="s">
        <v>414</v>
      </c>
      <c r="D100" s="9" t="s">
        <v>218</v>
      </c>
      <c r="E100" s="15" t="s">
        <v>217</v>
      </c>
      <c r="F100" s="13">
        <v>1680000</v>
      </c>
      <c r="G100" s="13">
        <v>0</v>
      </c>
      <c r="H100" s="13">
        <v>0</v>
      </c>
      <c r="I100" s="13">
        <v>0</v>
      </c>
      <c r="J100" s="13">
        <v>0</v>
      </c>
      <c r="K100" s="46" t="s">
        <v>878</v>
      </c>
    </row>
    <row r="101" spans="1:11" ht="22.5" x14ac:dyDescent="0.2">
      <c r="A101" s="7">
        <v>59</v>
      </c>
      <c r="B101" s="19" t="s">
        <v>58</v>
      </c>
      <c r="C101" s="21" t="s">
        <v>415</v>
      </c>
      <c r="D101" s="9"/>
      <c r="E101" s="34" t="s">
        <v>194</v>
      </c>
      <c r="F101" s="13">
        <f>SUM(F102:F104)</f>
        <v>615198</v>
      </c>
      <c r="G101" s="13">
        <f t="shared" ref="G101:J101" si="19">SUM(G102:G104)</f>
        <v>1676333</v>
      </c>
      <c r="H101" s="13">
        <f t="shared" si="19"/>
        <v>4861365</v>
      </c>
      <c r="I101" s="13">
        <f t="shared" si="19"/>
        <v>8909918</v>
      </c>
      <c r="J101" s="13">
        <f t="shared" si="19"/>
        <v>0</v>
      </c>
      <c r="K101" s="46"/>
    </row>
    <row r="102" spans="1:11" ht="22.5" x14ac:dyDescent="0.2">
      <c r="A102" s="7"/>
      <c r="B102" s="19"/>
      <c r="C102" s="21"/>
      <c r="D102" s="9" t="s">
        <v>214</v>
      </c>
      <c r="E102" s="15" t="s">
        <v>405</v>
      </c>
      <c r="F102" s="13">
        <v>0</v>
      </c>
      <c r="G102" s="13">
        <v>0</v>
      </c>
      <c r="H102" s="13">
        <v>0</v>
      </c>
      <c r="I102" s="13">
        <v>79965</v>
      </c>
      <c r="J102" s="13">
        <v>0</v>
      </c>
      <c r="K102" s="46" t="s">
        <v>883</v>
      </c>
    </row>
    <row r="103" spans="1:11" x14ac:dyDescent="0.2">
      <c r="A103" s="7"/>
      <c r="B103" s="19"/>
      <c r="C103" s="21"/>
      <c r="D103" s="9" t="s">
        <v>220</v>
      </c>
      <c r="E103" s="15" t="s">
        <v>219</v>
      </c>
      <c r="F103" s="13">
        <v>0</v>
      </c>
      <c r="G103" s="13">
        <v>0</v>
      </c>
      <c r="H103" s="13">
        <v>0</v>
      </c>
      <c r="I103" s="13">
        <v>187736</v>
      </c>
      <c r="J103" s="13">
        <v>0</v>
      </c>
      <c r="K103" s="46" t="s">
        <v>883</v>
      </c>
    </row>
    <row r="104" spans="1:11" x14ac:dyDescent="0.2">
      <c r="A104" s="7"/>
      <c r="B104" s="19"/>
      <c r="C104" s="21"/>
      <c r="D104" s="9" t="s">
        <v>218</v>
      </c>
      <c r="E104" s="15" t="s">
        <v>217</v>
      </c>
      <c r="F104" s="13">
        <v>615198</v>
      </c>
      <c r="G104" s="13">
        <v>1676333</v>
      </c>
      <c r="H104" s="13">
        <v>4861365</v>
      </c>
      <c r="I104" s="13">
        <v>8642217</v>
      </c>
      <c r="J104" s="13">
        <v>0</v>
      </c>
      <c r="K104" s="46" t="s">
        <v>883</v>
      </c>
    </row>
    <row r="105" spans="1:11" x14ac:dyDescent="0.2">
      <c r="A105" s="7">
        <v>60</v>
      </c>
      <c r="B105" s="19" t="s">
        <v>59</v>
      </c>
      <c r="C105" s="21" t="s">
        <v>165</v>
      </c>
      <c r="D105" s="9" t="s">
        <v>213</v>
      </c>
      <c r="E105" s="15" t="s">
        <v>212</v>
      </c>
      <c r="F105" s="13">
        <v>539111</v>
      </c>
      <c r="G105" s="13">
        <v>392531</v>
      </c>
      <c r="H105" s="13">
        <v>1479442</v>
      </c>
      <c r="I105" s="13">
        <v>0</v>
      </c>
      <c r="J105" s="13">
        <v>0</v>
      </c>
      <c r="K105" s="46" t="s">
        <v>881</v>
      </c>
    </row>
    <row r="106" spans="1:11" ht="22.5" x14ac:dyDescent="0.2">
      <c r="A106" s="7">
        <v>61</v>
      </c>
      <c r="B106" s="19" t="s">
        <v>60</v>
      </c>
      <c r="C106" s="21" t="s">
        <v>166</v>
      </c>
      <c r="D106" s="9" t="s">
        <v>214</v>
      </c>
      <c r="E106" s="15" t="s">
        <v>405</v>
      </c>
      <c r="F106" s="13">
        <v>1314398</v>
      </c>
      <c r="G106" s="13">
        <v>1199660</v>
      </c>
      <c r="H106" s="13">
        <v>0</v>
      </c>
      <c r="I106" s="13">
        <v>0</v>
      </c>
      <c r="J106" s="13">
        <v>0</v>
      </c>
      <c r="K106" s="46" t="s">
        <v>879</v>
      </c>
    </row>
    <row r="107" spans="1:11" ht="33.75" x14ac:dyDescent="0.2">
      <c r="A107" s="7">
        <v>62</v>
      </c>
      <c r="B107" s="19" t="s">
        <v>61</v>
      </c>
      <c r="C107" s="21" t="s">
        <v>163</v>
      </c>
      <c r="D107" s="9" t="s">
        <v>213</v>
      </c>
      <c r="E107" s="15" t="s">
        <v>212</v>
      </c>
      <c r="F107" s="13">
        <v>1354528</v>
      </c>
      <c r="G107" s="13">
        <v>3677643</v>
      </c>
      <c r="H107" s="13">
        <v>4420786</v>
      </c>
      <c r="I107" s="13">
        <v>0</v>
      </c>
      <c r="J107" s="13">
        <v>5285062</v>
      </c>
      <c r="K107" s="46"/>
    </row>
    <row r="108" spans="1:11" ht="22.5" x14ac:dyDescent="0.2">
      <c r="A108" s="7">
        <v>63</v>
      </c>
      <c r="B108" s="19" t="s">
        <v>62</v>
      </c>
      <c r="C108" s="21" t="s">
        <v>416</v>
      </c>
      <c r="D108" s="9" t="s">
        <v>214</v>
      </c>
      <c r="E108" s="15" t="s">
        <v>405</v>
      </c>
      <c r="F108" s="13">
        <v>3139000</v>
      </c>
      <c r="G108" s="13">
        <v>800000</v>
      </c>
      <c r="H108" s="13">
        <v>288000</v>
      </c>
      <c r="I108" s="13">
        <v>0</v>
      </c>
      <c r="J108" s="13">
        <v>288000</v>
      </c>
      <c r="K108" s="46"/>
    </row>
    <row r="109" spans="1:11" ht="33.75" x14ac:dyDescent="0.2">
      <c r="A109" s="7">
        <v>64</v>
      </c>
      <c r="B109" s="19" t="s">
        <v>63</v>
      </c>
      <c r="C109" s="21" t="s">
        <v>308</v>
      </c>
      <c r="D109" s="9"/>
      <c r="E109" s="34" t="s">
        <v>194</v>
      </c>
      <c r="F109" s="13">
        <f>SUM(F110:F111)</f>
        <v>349369</v>
      </c>
      <c r="G109" s="13">
        <f t="shared" ref="G109:J109" si="20">SUM(G110:G111)</f>
        <v>2423926</v>
      </c>
      <c r="H109" s="13">
        <f t="shared" si="20"/>
        <v>2004011</v>
      </c>
      <c r="I109" s="13">
        <f t="shared" si="20"/>
        <v>0</v>
      </c>
      <c r="J109" s="13">
        <f t="shared" si="20"/>
        <v>2004011</v>
      </c>
      <c r="K109" s="46"/>
    </row>
    <row r="110" spans="1:11" x14ac:dyDescent="0.2">
      <c r="A110" s="7"/>
      <c r="B110" s="19"/>
      <c r="C110" s="21"/>
      <c r="D110" s="9" t="s">
        <v>201</v>
      </c>
      <c r="E110" s="15" t="s">
        <v>402</v>
      </c>
      <c r="F110" s="13">
        <v>349369</v>
      </c>
      <c r="G110" s="13">
        <v>1679660</v>
      </c>
      <c r="H110" s="13">
        <v>1259745</v>
      </c>
      <c r="I110" s="13">
        <v>0</v>
      </c>
      <c r="J110" s="13">
        <v>1259745</v>
      </c>
      <c r="K110" s="46"/>
    </row>
    <row r="111" spans="1:11" ht="24" customHeight="1" x14ac:dyDescent="0.2">
      <c r="A111" s="7"/>
      <c r="B111" s="19"/>
      <c r="C111" s="21"/>
      <c r="D111" s="9" t="s">
        <v>213</v>
      </c>
      <c r="E111" s="15" t="s">
        <v>212</v>
      </c>
      <c r="F111" s="13">
        <v>0</v>
      </c>
      <c r="G111" s="13">
        <v>744266</v>
      </c>
      <c r="H111" s="13">
        <v>744266</v>
      </c>
      <c r="I111" s="13">
        <v>0</v>
      </c>
      <c r="J111" s="13">
        <v>744266</v>
      </c>
      <c r="K111" s="46"/>
    </row>
    <row r="112" spans="1:11" ht="33.75" x14ac:dyDescent="0.2">
      <c r="A112" s="7">
        <v>65</v>
      </c>
      <c r="B112" s="19" t="s">
        <v>64</v>
      </c>
      <c r="C112" s="21" t="s">
        <v>417</v>
      </c>
      <c r="D112" s="9" t="s">
        <v>214</v>
      </c>
      <c r="E112" s="15" t="s">
        <v>405</v>
      </c>
      <c r="F112" s="13">
        <v>65000</v>
      </c>
      <c r="G112" s="13">
        <v>65000</v>
      </c>
      <c r="H112" s="13">
        <v>65000</v>
      </c>
      <c r="I112" s="13">
        <v>0</v>
      </c>
      <c r="J112" s="13">
        <v>65000</v>
      </c>
      <c r="K112" s="46"/>
    </row>
    <row r="113" spans="1:11" x14ac:dyDescent="0.2">
      <c r="A113" s="7">
        <v>66</v>
      </c>
      <c r="B113" s="19" t="s">
        <v>65</v>
      </c>
      <c r="C113" s="21" t="s">
        <v>418</v>
      </c>
      <c r="D113" s="9" t="s">
        <v>201</v>
      </c>
      <c r="E113" s="15" t="s">
        <v>402</v>
      </c>
      <c r="F113" s="13">
        <v>511400</v>
      </c>
      <c r="G113" s="13">
        <v>0</v>
      </c>
      <c r="H113" s="13">
        <v>0</v>
      </c>
      <c r="I113" s="13">
        <v>0</v>
      </c>
      <c r="J113" s="13">
        <v>0</v>
      </c>
      <c r="K113" s="46" t="s">
        <v>878</v>
      </c>
    </row>
    <row r="114" spans="1:11" ht="22.5" x14ac:dyDescent="0.2">
      <c r="A114" s="7">
        <v>67</v>
      </c>
      <c r="B114" s="19" t="s">
        <v>66</v>
      </c>
      <c r="C114" s="21" t="s">
        <v>419</v>
      </c>
      <c r="D114" s="9" t="s">
        <v>214</v>
      </c>
      <c r="E114" s="15" t="s">
        <v>405</v>
      </c>
      <c r="F114" s="13">
        <v>786882</v>
      </c>
      <c r="G114" s="13">
        <v>78688</v>
      </c>
      <c r="H114" s="13">
        <v>78688</v>
      </c>
      <c r="I114" s="13">
        <v>0</v>
      </c>
      <c r="J114" s="13">
        <v>78688</v>
      </c>
      <c r="K114" s="46"/>
    </row>
    <row r="115" spans="1:11" ht="22.5" x14ac:dyDescent="0.2">
      <c r="A115" s="7">
        <v>68</v>
      </c>
      <c r="B115" s="19" t="s">
        <v>67</v>
      </c>
      <c r="C115" s="21" t="s">
        <v>420</v>
      </c>
      <c r="D115" s="9" t="s">
        <v>214</v>
      </c>
      <c r="E115" s="15" t="s">
        <v>405</v>
      </c>
      <c r="F115" s="13">
        <v>258614</v>
      </c>
      <c r="G115" s="13">
        <v>258614</v>
      </c>
      <c r="H115" s="13">
        <v>258614</v>
      </c>
      <c r="I115" s="13">
        <v>0</v>
      </c>
      <c r="J115" s="13">
        <v>258614</v>
      </c>
      <c r="K115" s="46"/>
    </row>
    <row r="116" spans="1:11" ht="25.5" customHeight="1" x14ac:dyDescent="0.2">
      <c r="A116" s="7">
        <v>69</v>
      </c>
      <c r="B116" s="19" t="s">
        <v>68</v>
      </c>
      <c r="C116" s="21" t="s">
        <v>421</v>
      </c>
      <c r="D116" s="9" t="s">
        <v>201</v>
      </c>
      <c r="E116" s="15" t="s">
        <v>402</v>
      </c>
      <c r="F116" s="13">
        <v>431600</v>
      </c>
      <c r="G116" s="13">
        <v>535650</v>
      </c>
      <c r="H116" s="13">
        <v>315000</v>
      </c>
      <c r="I116" s="13">
        <v>0</v>
      </c>
      <c r="J116" s="13">
        <v>0</v>
      </c>
      <c r="K116" s="46" t="s">
        <v>881</v>
      </c>
    </row>
    <row r="117" spans="1:11" ht="33.75" x14ac:dyDescent="0.2">
      <c r="A117" s="7">
        <v>70</v>
      </c>
      <c r="B117" s="19" t="s">
        <v>69</v>
      </c>
      <c r="C117" s="21" t="s">
        <v>169</v>
      </c>
      <c r="D117" s="9" t="s">
        <v>218</v>
      </c>
      <c r="E117" s="15" t="s">
        <v>217</v>
      </c>
      <c r="F117" s="13">
        <v>405975</v>
      </c>
      <c r="G117" s="13">
        <v>424190</v>
      </c>
      <c r="H117" s="13">
        <v>363085</v>
      </c>
      <c r="I117" s="13">
        <v>0</v>
      </c>
      <c r="J117" s="13">
        <v>0</v>
      </c>
      <c r="K117" s="46" t="s">
        <v>881</v>
      </c>
    </row>
    <row r="118" spans="1:11" ht="22.5" x14ac:dyDescent="0.2">
      <c r="A118" s="7">
        <v>71</v>
      </c>
      <c r="B118" s="19" t="s">
        <v>70</v>
      </c>
      <c r="C118" s="21" t="s">
        <v>313</v>
      </c>
      <c r="D118" s="9"/>
      <c r="E118" s="34" t="s">
        <v>194</v>
      </c>
      <c r="F118" s="13">
        <f>SUM(F119:F121)</f>
        <v>5249497</v>
      </c>
      <c r="G118" s="13">
        <f t="shared" ref="G118:J118" si="21">SUM(G119:G121)</f>
        <v>5249497</v>
      </c>
      <c r="H118" s="13">
        <f t="shared" si="21"/>
        <v>5249497</v>
      </c>
      <c r="I118" s="13">
        <f t="shared" si="21"/>
        <v>0</v>
      </c>
      <c r="J118" s="13">
        <f t="shared" si="21"/>
        <v>5249497</v>
      </c>
      <c r="K118" s="46"/>
    </row>
    <row r="119" spans="1:11" x14ac:dyDescent="0.2">
      <c r="A119" s="7"/>
      <c r="B119" s="19"/>
      <c r="C119" s="21"/>
      <c r="D119" s="9" t="s">
        <v>211</v>
      </c>
      <c r="E119" s="15" t="s">
        <v>210</v>
      </c>
      <c r="F119" s="13">
        <v>2709826</v>
      </c>
      <c r="G119" s="13">
        <v>2709826</v>
      </c>
      <c r="H119" s="13">
        <v>2709826</v>
      </c>
      <c r="I119" s="13">
        <v>0</v>
      </c>
      <c r="J119" s="13">
        <v>2709826</v>
      </c>
      <c r="K119" s="46"/>
    </row>
    <row r="120" spans="1:11" ht="25.5" customHeight="1" x14ac:dyDescent="0.2">
      <c r="A120" s="7"/>
      <c r="B120" s="19"/>
      <c r="C120" s="21"/>
      <c r="D120" s="9" t="s">
        <v>201</v>
      </c>
      <c r="E120" s="15" t="s">
        <v>402</v>
      </c>
      <c r="F120" s="13">
        <v>1115424</v>
      </c>
      <c r="G120" s="13">
        <v>1115424</v>
      </c>
      <c r="H120" s="13">
        <v>1115424</v>
      </c>
      <c r="I120" s="13">
        <v>0</v>
      </c>
      <c r="J120" s="13">
        <v>1115424</v>
      </c>
      <c r="K120" s="46"/>
    </row>
    <row r="121" spans="1:11" x14ac:dyDescent="0.2">
      <c r="A121" s="7"/>
      <c r="B121" s="19"/>
      <c r="C121" s="21"/>
      <c r="D121" s="9" t="s">
        <v>213</v>
      </c>
      <c r="E121" s="15" t="s">
        <v>212</v>
      </c>
      <c r="F121" s="13">
        <v>1424247</v>
      </c>
      <c r="G121" s="13">
        <v>1424247</v>
      </c>
      <c r="H121" s="13">
        <v>1424247</v>
      </c>
      <c r="I121" s="13">
        <v>0</v>
      </c>
      <c r="J121" s="13">
        <v>1424247</v>
      </c>
      <c r="K121" s="46"/>
    </row>
    <row r="122" spans="1:11" ht="22.5" x14ac:dyDescent="0.2">
      <c r="A122" s="7">
        <v>72</v>
      </c>
      <c r="B122" s="19" t="s">
        <v>71</v>
      </c>
      <c r="C122" s="21" t="s">
        <v>422</v>
      </c>
      <c r="D122" s="9" t="s">
        <v>218</v>
      </c>
      <c r="E122" s="15" t="s">
        <v>217</v>
      </c>
      <c r="F122" s="13">
        <v>66116</v>
      </c>
      <c r="G122" s="13">
        <v>66116</v>
      </c>
      <c r="H122" s="13">
        <v>66116</v>
      </c>
      <c r="I122" s="13">
        <v>0</v>
      </c>
      <c r="J122" s="13">
        <v>66116</v>
      </c>
      <c r="K122" s="46"/>
    </row>
    <row r="123" spans="1:11" x14ac:dyDescent="0.2">
      <c r="A123" s="7">
        <v>73</v>
      </c>
      <c r="B123" s="19" t="s">
        <v>72</v>
      </c>
      <c r="C123" s="21" t="s">
        <v>162</v>
      </c>
      <c r="D123" s="9" t="s">
        <v>218</v>
      </c>
      <c r="E123" s="15" t="s">
        <v>217</v>
      </c>
      <c r="F123" s="13">
        <v>318000</v>
      </c>
      <c r="G123" s="13">
        <v>180000</v>
      </c>
      <c r="H123" s="13">
        <v>180000</v>
      </c>
      <c r="I123" s="13">
        <v>0</v>
      </c>
      <c r="J123" s="13">
        <v>0</v>
      </c>
      <c r="K123" s="46" t="s">
        <v>881</v>
      </c>
    </row>
    <row r="124" spans="1:11" ht="22.5" x14ac:dyDescent="0.2">
      <c r="A124" s="7">
        <v>74</v>
      </c>
      <c r="B124" s="19" t="s">
        <v>73</v>
      </c>
      <c r="C124" s="21" t="s">
        <v>164</v>
      </c>
      <c r="D124" s="9" t="s">
        <v>213</v>
      </c>
      <c r="E124" s="15" t="s">
        <v>212</v>
      </c>
      <c r="F124" s="13">
        <v>2987730</v>
      </c>
      <c r="G124" s="13">
        <v>1478140</v>
      </c>
      <c r="H124" s="13">
        <v>41496</v>
      </c>
      <c r="I124" s="13">
        <v>0</v>
      </c>
      <c r="J124" s="13">
        <v>41496</v>
      </c>
      <c r="K124" s="46"/>
    </row>
    <row r="125" spans="1:11" ht="22.5" x14ac:dyDescent="0.2">
      <c r="A125" s="7">
        <v>75</v>
      </c>
      <c r="B125" s="19" t="s">
        <v>74</v>
      </c>
      <c r="C125" s="21" t="s">
        <v>423</v>
      </c>
      <c r="D125" s="9" t="s">
        <v>214</v>
      </c>
      <c r="E125" s="15" t="s">
        <v>405</v>
      </c>
      <c r="F125" s="13">
        <v>42402</v>
      </c>
      <c r="G125" s="13">
        <v>70912</v>
      </c>
      <c r="H125" s="13">
        <v>65640</v>
      </c>
      <c r="I125" s="13">
        <v>0</v>
      </c>
      <c r="J125" s="13">
        <v>65640</v>
      </c>
      <c r="K125" s="46"/>
    </row>
    <row r="126" spans="1:11" ht="33.75" x14ac:dyDescent="0.2">
      <c r="A126" s="7">
        <v>76</v>
      </c>
      <c r="B126" s="19" t="s">
        <v>75</v>
      </c>
      <c r="C126" s="21" t="s">
        <v>424</v>
      </c>
      <c r="D126" s="9" t="s">
        <v>201</v>
      </c>
      <c r="E126" s="15" t="s">
        <v>402</v>
      </c>
      <c r="F126" s="13">
        <v>129116</v>
      </c>
      <c r="G126" s="13">
        <v>0</v>
      </c>
      <c r="H126" s="13">
        <v>0</v>
      </c>
      <c r="I126" s="13">
        <v>0</v>
      </c>
      <c r="J126" s="13">
        <v>0</v>
      </c>
      <c r="K126" s="46" t="s">
        <v>878</v>
      </c>
    </row>
    <row r="127" spans="1:11" ht="22.5" x14ac:dyDescent="0.2">
      <c r="A127" s="7">
        <v>77</v>
      </c>
      <c r="B127" s="19" t="s">
        <v>76</v>
      </c>
      <c r="C127" s="21" t="s">
        <v>312</v>
      </c>
      <c r="D127" s="9" t="s">
        <v>201</v>
      </c>
      <c r="E127" s="15" t="s">
        <v>402</v>
      </c>
      <c r="F127" s="13">
        <v>145054</v>
      </c>
      <c r="G127" s="13">
        <v>145054</v>
      </c>
      <c r="H127" s="13">
        <v>145054</v>
      </c>
      <c r="I127" s="13">
        <v>0</v>
      </c>
      <c r="J127" s="13">
        <v>145054</v>
      </c>
      <c r="K127" s="46"/>
    </row>
    <row r="128" spans="1:11" ht="22.5" x14ac:dyDescent="0.2">
      <c r="A128" s="7">
        <v>78</v>
      </c>
      <c r="B128" s="19" t="s">
        <v>77</v>
      </c>
      <c r="C128" s="21" t="s">
        <v>425</v>
      </c>
      <c r="D128" s="9" t="s">
        <v>199</v>
      </c>
      <c r="E128" s="15" t="s">
        <v>197</v>
      </c>
      <c r="F128" s="13">
        <v>80000</v>
      </c>
      <c r="G128" s="13">
        <v>80000</v>
      </c>
      <c r="H128" s="13">
        <v>80000</v>
      </c>
      <c r="I128" s="13">
        <v>0</v>
      </c>
      <c r="J128" s="13">
        <v>80000</v>
      </c>
      <c r="K128" s="46"/>
    </row>
    <row r="129" spans="1:11" ht="22.5" x14ac:dyDescent="0.2">
      <c r="A129" s="7">
        <v>79</v>
      </c>
      <c r="B129" s="19" t="s">
        <v>78</v>
      </c>
      <c r="C129" s="21" t="s">
        <v>305</v>
      </c>
      <c r="D129" s="9" t="s">
        <v>213</v>
      </c>
      <c r="E129" s="15" t="s">
        <v>212</v>
      </c>
      <c r="F129" s="13">
        <v>281914</v>
      </c>
      <c r="G129" s="13">
        <v>281914</v>
      </c>
      <c r="H129" s="13">
        <v>281914</v>
      </c>
      <c r="I129" s="13">
        <v>0</v>
      </c>
      <c r="J129" s="13">
        <v>281914</v>
      </c>
      <c r="K129" s="46"/>
    </row>
    <row r="130" spans="1:11" ht="33.75" x14ac:dyDescent="0.2">
      <c r="A130" s="7">
        <v>80</v>
      </c>
      <c r="B130" s="19" t="s">
        <v>79</v>
      </c>
      <c r="C130" s="21" t="s">
        <v>167</v>
      </c>
      <c r="D130" s="9" t="s">
        <v>218</v>
      </c>
      <c r="E130" s="15" t="s">
        <v>217</v>
      </c>
      <c r="F130" s="13">
        <v>1027569</v>
      </c>
      <c r="G130" s="13">
        <v>1914440</v>
      </c>
      <c r="H130" s="13">
        <v>961660</v>
      </c>
      <c r="I130" s="13">
        <v>0</v>
      </c>
      <c r="J130" s="13">
        <v>0</v>
      </c>
      <c r="K130" s="46" t="s">
        <v>881</v>
      </c>
    </row>
    <row r="131" spans="1:11" x14ac:dyDescent="0.2">
      <c r="A131" s="7">
        <v>81</v>
      </c>
      <c r="B131" s="19" t="s">
        <v>80</v>
      </c>
      <c r="C131" s="21" t="s">
        <v>168</v>
      </c>
      <c r="D131" s="9" t="s">
        <v>218</v>
      </c>
      <c r="E131" s="15" t="s">
        <v>217</v>
      </c>
      <c r="F131" s="13">
        <v>57546</v>
      </c>
      <c r="G131" s="13">
        <v>57546</v>
      </c>
      <c r="H131" s="13">
        <v>57546</v>
      </c>
      <c r="I131" s="13">
        <v>0</v>
      </c>
      <c r="J131" s="13">
        <v>57546</v>
      </c>
      <c r="K131" s="46"/>
    </row>
    <row r="132" spans="1:11" ht="34.5" customHeight="1" x14ac:dyDescent="0.2">
      <c r="A132" s="7">
        <v>82</v>
      </c>
      <c r="B132" s="19" t="s">
        <v>81</v>
      </c>
      <c r="C132" s="21" t="s">
        <v>426</v>
      </c>
      <c r="D132" s="9" t="s">
        <v>218</v>
      </c>
      <c r="E132" s="15" t="s">
        <v>217</v>
      </c>
      <c r="F132" s="13">
        <v>70965</v>
      </c>
      <c r="G132" s="13">
        <v>70965</v>
      </c>
      <c r="H132" s="13">
        <v>70965</v>
      </c>
      <c r="I132" s="13">
        <v>0</v>
      </c>
      <c r="J132" s="13">
        <v>70965</v>
      </c>
      <c r="K132" s="46"/>
    </row>
    <row r="133" spans="1:11" ht="22.5" x14ac:dyDescent="0.2">
      <c r="A133" s="7">
        <v>83</v>
      </c>
      <c r="B133" s="19" t="s">
        <v>82</v>
      </c>
      <c r="C133" s="21" t="s">
        <v>306</v>
      </c>
      <c r="D133" s="9" t="s">
        <v>214</v>
      </c>
      <c r="E133" s="15" t="s">
        <v>405</v>
      </c>
      <c r="F133" s="13">
        <v>533333</v>
      </c>
      <c r="G133" s="13">
        <v>586666</v>
      </c>
      <c r="H133" s="13">
        <v>640000</v>
      </c>
      <c r="I133" s="13">
        <v>0</v>
      </c>
      <c r="J133" s="13">
        <v>160000</v>
      </c>
      <c r="K133" s="46"/>
    </row>
    <row r="134" spans="1:11" ht="22.5" x14ac:dyDescent="0.2">
      <c r="A134" s="7">
        <v>84</v>
      </c>
      <c r="B134" s="19" t="s">
        <v>83</v>
      </c>
      <c r="C134" s="21" t="s">
        <v>307</v>
      </c>
      <c r="D134" s="9" t="s">
        <v>220</v>
      </c>
      <c r="E134" s="15" t="s">
        <v>219</v>
      </c>
      <c r="F134" s="13">
        <v>10000</v>
      </c>
      <c r="G134" s="13">
        <v>70000</v>
      </c>
      <c r="H134" s="13">
        <v>70000</v>
      </c>
      <c r="I134" s="13">
        <v>210000</v>
      </c>
      <c r="J134" s="13">
        <v>0</v>
      </c>
      <c r="K134" s="46" t="s">
        <v>884</v>
      </c>
    </row>
    <row r="135" spans="1:11" x14ac:dyDescent="0.2">
      <c r="A135" s="7">
        <v>85</v>
      </c>
      <c r="B135" s="19" t="s">
        <v>84</v>
      </c>
      <c r="C135" s="21" t="s">
        <v>427</v>
      </c>
      <c r="D135" s="9" t="s">
        <v>220</v>
      </c>
      <c r="E135" s="15" t="s">
        <v>219</v>
      </c>
      <c r="F135" s="13">
        <v>207459</v>
      </c>
      <c r="G135" s="13">
        <v>207459</v>
      </c>
      <c r="H135" s="13">
        <v>207459</v>
      </c>
      <c r="I135" s="13">
        <v>0</v>
      </c>
      <c r="J135" s="13">
        <v>207459</v>
      </c>
      <c r="K135" s="46"/>
    </row>
    <row r="136" spans="1:11" ht="33.75" x14ac:dyDescent="0.2">
      <c r="A136" s="7">
        <v>86</v>
      </c>
      <c r="B136" s="19" t="s">
        <v>85</v>
      </c>
      <c r="C136" s="21" t="s">
        <v>428</v>
      </c>
      <c r="D136" s="9" t="s">
        <v>220</v>
      </c>
      <c r="E136" s="15" t="s">
        <v>219</v>
      </c>
      <c r="F136" s="13">
        <v>1283369</v>
      </c>
      <c r="G136" s="13">
        <v>1743259</v>
      </c>
      <c r="H136" s="13">
        <v>1743259</v>
      </c>
      <c r="I136" s="13">
        <v>0</v>
      </c>
      <c r="J136" s="13">
        <v>1743259</v>
      </c>
      <c r="K136" s="46"/>
    </row>
    <row r="137" spans="1:11" ht="57" customHeight="1" x14ac:dyDescent="0.2">
      <c r="A137" s="7">
        <v>87</v>
      </c>
      <c r="B137" s="19" t="s">
        <v>86</v>
      </c>
      <c r="C137" s="21" t="s">
        <v>170</v>
      </c>
      <c r="D137" s="9" t="s">
        <v>218</v>
      </c>
      <c r="E137" s="15" t="s">
        <v>217</v>
      </c>
      <c r="F137" s="13">
        <v>253086</v>
      </c>
      <c r="G137" s="13">
        <v>0</v>
      </c>
      <c r="H137" s="13">
        <v>0</v>
      </c>
      <c r="I137" s="13">
        <v>0</v>
      </c>
      <c r="J137" s="13">
        <v>0</v>
      </c>
      <c r="K137" s="46" t="s">
        <v>878</v>
      </c>
    </row>
    <row r="138" spans="1:11" x14ac:dyDescent="0.2">
      <c r="A138" s="63" t="s">
        <v>188</v>
      </c>
      <c r="B138" s="64"/>
      <c r="C138" s="64"/>
      <c r="D138" s="64"/>
      <c r="E138" s="65"/>
      <c r="F138" s="29">
        <f>F139+F140+F145+F146+F147+F148+F149+F154+F155+F156+F157+F158+F159+F160+F161+F162+F163+F164+F165+F166+F167+F168+F169+F170+F171+F172+F173+F174+F175+F176</f>
        <v>46659272</v>
      </c>
      <c r="G138" s="29">
        <f t="shared" ref="G138:J138" si="22">G139+G140+G145+G146+G147+G148+G149+G154+G155+G156+G157+G158+G159+G160+G161+G162+G163+G164+G165+G166+G167+G168+G169+G170+G171+G172+G173+G174+G175+G176</f>
        <v>63972439</v>
      </c>
      <c r="H138" s="29">
        <f t="shared" si="22"/>
        <v>79745322</v>
      </c>
      <c r="I138" s="29">
        <f t="shared" si="22"/>
        <v>10288000</v>
      </c>
      <c r="J138" s="29">
        <f t="shared" si="22"/>
        <v>67765173</v>
      </c>
      <c r="K138" s="30"/>
    </row>
    <row r="139" spans="1:11" x14ac:dyDescent="0.2">
      <c r="A139" s="7">
        <v>88</v>
      </c>
      <c r="B139" s="36" t="s">
        <v>87</v>
      </c>
      <c r="C139" s="36" t="s">
        <v>429</v>
      </c>
      <c r="D139" s="16" t="s">
        <v>222</v>
      </c>
      <c r="E139" s="14" t="s">
        <v>221</v>
      </c>
      <c r="F139" s="23">
        <v>7600000</v>
      </c>
      <c r="G139" s="23">
        <v>15200000</v>
      </c>
      <c r="H139" s="23">
        <v>22800000</v>
      </c>
      <c r="I139" s="22">
        <v>0</v>
      </c>
      <c r="J139" s="22">
        <v>22800000</v>
      </c>
      <c r="K139" s="24"/>
    </row>
    <row r="140" spans="1:11" x14ac:dyDescent="0.2">
      <c r="A140" s="7">
        <v>89</v>
      </c>
      <c r="B140" s="36" t="s">
        <v>88</v>
      </c>
      <c r="C140" s="36" t="s">
        <v>238</v>
      </c>
      <c r="D140" s="16"/>
      <c r="E140" s="34" t="s">
        <v>194</v>
      </c>
      <c r="F140" s="23">
        <f>SUM(F141:F144)</f>
        <v>2894586</v>
      </c>
      <c r="G140" s="23">
        <f t="shared" ref="G140:J140" si="23">SUM(G141:G144)</f>
        <v>2894586</v>
      </c>
      <c r="H140" s="23">
        <f t="shared" si="23"/>
        <v>2894586</v>
      </c>
      <c r="I140" s="23">
        <f t="shared" si="23"/>
        <v>0</v>
      </c>
      <c r="J140" s="23">
        <f t="shared" si="23"/>
        <v>2787345</v>
      </c>
      <c r="K140" s="24"/>
    </row>
    <row r="141" spans="1:11" x14ac:dyDescent="0.2">
      <c r="A141" s="7"/>
      <c r="B141" s="36"/>
      <c r="C141" s="36"/>
      <c r="D141" s="16" t="s">
        <v>318</v>
      </c>
      <c r="E141" s="14" t="s">
        <v>246</v>
      </c>
      <c r="F141" s="23">
        <v>770252</v>
      </c>
      <c r="G141" s="23">
        <v>770252</v>
      </c>
      <c r="H141" s="23">
        <v>770252</v>
      </c>
      <c r="I141" s="22">
        <v>0</v>
      </c>
      <c r="J141" s="22">
        <v>770252</v>
      </c>
      <c r="K141" s="24"/>
    </row>
    <row r="142" spans="1:11" ht="22.5" x14ac:dyDescent="0.2">
      <c r="A142" s="7"/>
      <c r="B142" s="36"/>
      <c r="C142" s="36"/>
      <c r="D142" s="16" t="s">
        <v>319</v>
      </c>
      <c r="E142" s="14" t="s">
        <v>247</v>
      </c>
      <c r="F142" s="23">
        <v>369334</v>
      </c>
      <c r="G142" s="23">
        <v>369334</v>
      </c>
      <c r="H142" s="23">
        <v>369334</v>
      </c>
      <c r="I142" s="22">
        <v>0</v>
      </c>
      <c r="J142" s="22">
        <v>369334</v>
      </c>
      <c r="K142" s="24"/>
    </row>
    <row r="143" spans="1:11" x14ac:dyDescent="0.2">
      <c r="A143" s="7"/>
      <c r="B143" s="36"/>
      <c r="C143" s="36"/>
      <c r="D143" s="16" t="s">
        <v>320</v>
      </c>
      <c r="E143" s="14" t="s">
        <v>248</v>
      </c>
      <c r="F143" s="23">
        <v>1610000</v>
      </c>
      <c r="G143" s="23">
        <v>1610000</v>
      </c>
      <c r="H143" s="23">
        <v>1610000</v>
      </c>
      <c r="I143" s="22">
        <v>0</v>
      </c>
      <c r="J143" s="22">
        <v>1532759</v>
      </c>
      <c r="K143" s="24"/>
    </row>
    <row r="144" spans="1:11" ht="22.5" x14ac:dyDescent="0.2">
      <c r="A144" s="7"/>
      <c r="B144" s="36"/>
      <c r="C144" s="36"/>
      <c r="D144" s="16" t="s">
        <v>321</v>
      </c>
      <c r="E144" s="14" t="s">
        <v>249</v>
      </c>
      <c r="F144" s="23">
        <v>145000</v>
      </c>
      <c r="G144" s="23">
        <v>145000</v>
      </c>
      <c r="H144" s="23">
        <v>145000</v>
      </c>
      <c r="I144" s="22">
        <v>0</v>
      </c>
      <c r="J144" s="22">
        <v>115000</v>
      </c>
      <c r="K144" s="24"/>
    </row>
    <row r="145" spans="1:11" x14ac:dyDescent="0.2">
      <c r="A145" s="7">
        <v>90</v>
      </c>
      <c r="B145" s="36" t="s">
        <v>89</v>
      </c>
      <c r="C145" s="36" t="s">
        <v>430</v>
      </c>
      <c r="D145" s="16" t="s">
        <v>226</v>
      </c>
      <c r="E145" s="14" t="s">
        <v>431</v>
      </c>
      <c r="F145" s="23">
        <v>526660</v>
      </c>
      <c r="G145" s="23">
        <v>771585</v>
      </c>
      <c r="H145" s="23">
        <v>883019</v>
      </c>
      <c r="I145" s="22">
        <v>0</v>
      </c>
      <c r="J145" s="22">
        <v>883019</v>
      </c>
      <c r="K145" s="24"/>
    </row>
    <row r="146" spans="1:11" x14ac:dyDescent="0.2">
      <c r="A146" s="7">
        <v>91</v>
      </c>
      <c r="B146" s="36" t="s">
        <v>90</v>
      </c>
      <c r="C146" s="36" t="s">
        <v>432</v>
      </c>
      <c r="D146" s="16" t="s">
        <v>324</v>
      </c>
      <c r="E146" s="14" t="s">
        <v>326</v>
      </c>
      <c r="F146" s="23">
        <v>2731088</v>
      </c>
      <c r="G146" s="23">
        <v>2731088</v>
      </c>
      <c r="H146" s="23">
        <v>2731088</v>
      </c>
      <c r="I146" s="22">
        <v>0</v>
      </c>
      <c r="J146" s="22">
        <v>2731088</v>
      </c>
      <c r="K146" s="24"/>
    </row>
    <row r="147" spans="1:11" ht="22.5" x14ac:dyDescent="0.2">
      <c r="A147" s="7">
        <v>92</v>
      </c>
      <c r="B147" s="36" t="s">
        <v>91</v>
      </c>
      <c r="C147" s="36" t="s">
        <v>433</v>
      </c>
      <c r="D147" s="16" t="s">
        <v>229</v>
      </c>
      <c r="E147" s="14" t="s">
        <v>228</v>
      </c>
      <c r="F147" s="23">
        <v>754380</v>
      </c>
      <c r="G147" s="23">
        <v>724380</v>
      </c>
      <c r="H147" s="23">
        <v>724380</v>
      </c>
      <c r="I147" s="22">
        <v>0</v>
      </c>
      <c r="J147" s="22">
        <v>724380</v>
      </c>
      <c r="K147" s="24"/>
    </row>
    <row r="148" spans="1:11" ht="22.5" x14ac:dyDescent="0.2">
      <c r="A148" s="7">
        <v>93</v>
      </c>
      <c r="B148" s="36" t="s">
        <v>92</v>
      </c>
      <c r="C148" s="36" t="s">
        <v>434</v>
      </c>
      <c r="D148" s="16" t="s">
        <v>224</v>
      </c>
      <c r="E148" s="14" t="s">
        <v>223</v>
      </c>
      <c r="F148" s="23">
        <v>1609184</v>
      </c>
      <c r="G148" s="23">
        <v>1628184</v>
      </c>
      <c r="H148" s="23">
        <v>1468184</v>
      </c>
      <c r="I148" s="22">
        <v>0</v>
      </c>
      <c r="J148" s="22">
        <v>1468184</v>
      </c>
      <c r="K148" s="24"/>
    </row>
    <row r="149" spans="1:11" ht="33.75" x14ac:dyDescent="0.2">
      <c r="A149" s="7">
        <v>94</v>
      </c>
      <c r="B149" s="36" t="s">
        <v>93</v>
      </c>
      <c r="C149" s="36" t="s">
        <v>435</v>
      </c>
      <c r="D149" s="16"/>
      <c r="E149" s="34" t="s">
        <v>194</v>
      </c>
      <c r="F149" s="23">
        <f>SUM(F150:F153)</f>
        <v>4100000</v>
      </c>
      <c r="G149" s="23">
        <f t="shared" ref="G149:J149" si="24">SUM(G150:G153)</f>
        <v>4100000</v>
      </c>
      <c r="H149" s="23">
        <f t="shared" si="24"/>
        <v>4100000</v>
      </c>
      <c r="I149" s="23">
        <f t="shared" si="24"/>
        <v>0</v>
      </c>
      <c r="J149" s="23">
        <f t="shared" si="24"/>
        <v>4100000</v>
      </c>
      <c r="K149" s="24"/>
    </row>
    <row r="150" spans="1:11" x14ac:dyDescent="0.2">
      <c r="A150" s="7"/>
      <c r="B150" s="36"/>
      <c r="C150" s="36"/>
      <c r="D150" s="16" t="s">
        <v>318</v>
      </c>
      <c r="E150" s="14" t="s">
        <v>246</v>
      </c>
      <c r="F150" s="23">
        <v>750000</v>
      </c>
      <c r="G150" s="23">
        <v>750000</v>
      </c>
      <c r="H150" s="23">
        <v>750000</v>
      </c>
      <c r="I150" s="22">
        <v>0</v>
      </c>
      <c r="J150" s="22">
        <v>750000</v>
      </c>
      <c r="K150" s="24"/>
    </row>
    <row r="151" spans="1:11" ht="22.5" x14ac:dyDescent="0.2">
      <c r="A151" s="7"/>
      <c r="B151" s="36"/>
      <c r="C151" s="36"/>
      <c r="D151" s="16" t="s">
        <v>319</v>
      </c>
      <c r="E151" s="14" t="s">
        <v>247</v>
      </c>
      <c r="F151" s="23">
        <v>850000</v>
      </c>
      <c r="G151" s="23">
        <v>850000</v>
      </c>
      <c r="H151" s="23">
        <v>850000</v>
      </c>
      <c r="I151" s="22">
        <v>0</v>
      </c>
      <c r="J151" s="22">
        <v>850000</v>
      </c>
      <c r="K151" s="24"/>
    </row>
    <row r="152" spans="1:11" x14ac:dyDescent="0.2">
      <c r="A152" s="7"/>
      <c r="B152" s="36"/>
      <c r="C152" s="36"/>
      <c r="D152" s="16" t="s">
        <v>320</v>
      </c>
      <c r="E152" s="14" t="s">
        <v>248</v>
      </c>
      <c r="F152" s="23">
        <v>2000000</v>
      </c>
      <c r="G152" s="23">
        <v>2000000</v>
      </c>
      <c r="H152" s="23">
        <v>2000000</v>
      </c>
      <c r="I152" s="22">
        <v>0</v>
      </c>
      <c r="J152" s="22">
        <v>2000000</v>
      </c>
      <c r="K152" s="24"/>
    </row>
    <row r="153" spans="1:11" ht="22.5" x14ac:dyDescent="0.2">
      <c r="A153" s="7"/>
      <c r="B153" s="36"/>
      <c r="C153" s="36"/>
      <c r="D153" s="16" t="s">
        <v>321</v>
      </c>
      <c r="E153" s="14" t="s">
        <v>249</v>
      </c>
      <c r="F153" s="23">
        <v>500000</v>
      </c>
      <c r="G153" s="23">
        <v>500000</v>
      </c>
      <c r="H153" s="23">
        <v>500000</v>
      </c>
      <c r="I153" s="22">
        <v>0</v>
      </c>
      <c r="J153" s="22">
        <v>500000</v>
      </c>
      <c r="K153" s="24"/>
    </row>
    <row r="154" spans="1:11" ht="22.5" x14ac:dyDescent="0.2">
      <c r="A154" s="7">
        <v>95</v>
      </c>
      <c r="B154" s="36" t="s">
        <v>94</v>
      </c>
      <c r="C154" s="36" t="s">
        <v>436</v>
      </c>
      <c r="D154" s="16" t="s">
        <v>437</v>
      </c>
      <c r="E154" s="14" t="s">
        <v>438</v>
      </c>
      <c r="F154" s="23">
        <v>1327971</v>
      </c>
      <c r="G154" s="23">
        <v>1512309</v>
      </c>
      <c r="H154" s="23">
        <v>2029602</v>
      </c>
      <c r="I154" s="22">
        <v>0</v>
      </c>
      <c r="J154" s="22">
        <v>2029602</v>
      </c>
      <c r="K154" s="24"/>
    </row>
    <row r="155" spans="1:11" ht="22.5" x14ac:dyDescent="0.2">
      <c r="A155" s="7">
        <v>96</v>
      </c>
      <c r="B155" s="36" t="s">
        <v>95</v>
      </c>
      <c r="C155" s="36" t="s">
        <v>439</v>
      </c>
      <c r="D155" s="16" t="s">
        <v>440</v>
      </c>
      <c r="E155" s="14" t="s">
        <v>441</v>
      </c>
      <c r="F155" s="23">
        <v>1094000</v>
      </c>
      <c r="G155" s="23">
        <v>1094000</v>
      </c>
      <c r="H155" s="23">
        <v>1094000</v>
      </c>
      <c r="I155" s="22">
        <v>0</v>
      </c>
      <c r="J155" s="22">
        <v>1094000</v>
      </c>
      <c r="K155" s="24"/>
    </row>
    <row r="156" spans="1:11" ht="22.5" x14ac:dyDescent="0.2">
      <c r="A156" s="7">
        <v>97</v>
      </c>
      <c r="B156" s="36" t="s">
        <v>96</v>
      </c>
      <c r="C156" s="36" t="s">
        <v>235</v>
      </c>
      <c r="D156" s="16" t="s">
        <v>323</v>
      </c>
      <c r="E156" s="14" t="s">
        <v>325</v>
      </c>
      <c r="F156" s="23">
        <v>94842</v>
      </c>
      <c r="G156" s="23">
        <v>292467</v>
      </c>
      <c r="H156" s="23">
        <v>316995</v>
      </c>
      <c r="I156" s="22">
        <v>0</v>
      </c>
      <c r="J156" s="22">
        <v>316995</v>
      </c>
      <c r="K156" s="24"/>
    </row>
    <row r="157" spans="1:11" ht="33.75" x14ac:dyDescent="0.2">
      <c r="A157" s="7">
        <v>98</v>
      </c>
      <c r="B157" s="36" t="s">
        <v>97</v>
      </c>
      <c r="C157" s="36" t="s">
        <v>442</v>
      </c>
      <c r="D157" s="16" t="s">
        <v>323</v>
      </c>
      <c r="E157" s="14" t="s">
        <v>325</v>
      </c>
      <c r="F157" s="23">
        <v>160000</v>
      </c>
      <c r="G157" s="23">
        <v>184000</v>
      </c>
      <c r="H157" s="23">
        <v>208000</v>
      </c>
      <c r="I157" s="22">
        <v>0</v>
      </c>
      <c r="J157" s="22">
        <v>240000</v>
      </c>
      <c r="K157" s="24"/>
    </row>
    <row r="158" spans="1:11" ht="45" x14ac:dyDescent="0.2">
      <c r="A158" s="7">
        <v>99</v>
      </c>
      <c r="B158" s="36" t="s">
        <v>98</v>
      </c>
      <c r="C158" s="36" t="s">
        <v>443</v>
      </c>
      <c r="D158" s="16" t="s">
        <v>234</v>
      </c>
      <c r="E158" s="14" t="s">
        <v>233</v>
      </c>
      <c r="F158" s="23">
        <v>2500885</v>
      </c>
      <c r="G158" s="23">
        <v>2500885</v>
      </c>
      <c r="H158" s="23">
        <v>2500885</v>
      </c>
      <c r="I158" s="22">
        <v>0</v>
      </c>
      <c r="J158" s="22">
        <v>2500885</v>
      </c>
      <c r="K158" s="46"/>
    </row>
    <row r="159" spans="1:11" ht="31.5" customHeight="1" x14ac:dyDescent="0.2">
      <c r="A159" s="7">
        <v>100</v>
      </c>
      <c r="B159" s="36" t="s">
        <v>99</v>
      </c>
      <c r="C159" s="36" t="s">
        <v>444</v>
      </c>
      <c r="D159" s="16" t="s">
        <v>445</v>
      </c>
      <c r="E159" s="14" t="s">
        <v>446</v>
      </c>
      <c r="F159" s="23">
        <v>912408</v>
      </c>
      <c r="G159" s="23">
        <v>1003053</v>
      </c>
      <c r="H159" s="23">
        <v>1141361</v>
      </c>
      <c r="I159" s="22">
        <v>0</v>
      </c>
      <c r="J159" s="22">
        <v>1141361</v>
      </c>
      <c r="K159" s="46"/>
    </row>
    <row r="160" spans="1:11" ht="22.5" x14ac:dyDescent="0.2">
      <c r="A160" s="7">
        <v>101</v>
      </c>
      <c r="B160" s="36" t="s">
        <v>100</v>
      </c>
      <c r="C160" s="36" t="s">
        <v>447</v>
      </c>
      <c r="D160" s="16" t="s">
        <v>292</v>
      </c>
      <c r="E160" s="14" t="s">
        <v>448</v>
      </c>
      <c r="F160" s="23">
        <v>51584</v>
      </c>
      <c r="G160" s="23">
        <v>51584</v>
      </c>
      <c r="H160" s="23">
        <v>51584</v>
      </c>
      <c r="I160" s="22">
        <v>288000</v>
      </c>
      <c r="J160" s="22">
        <v>0</v>
      </c>
      <c r="K160" s="46" t="s">
        <v>885</v>
      </c>
    </row>
    <row r="161" spans="1:11" x14ac:dyDescent="0.2">
      <c r="A161" s="7">
        <v>102</v>
      </c>
      <c r="B161" s="36" t="s">
        <v>101</v>
      </c>
      <c r="C161" s="36" t="s">
        <v>449</v>
      </c>
      <c r="D161" s="16" t="s">
        <v>224</v>
      </c>
      <c r="E161" s="14" t="s">
        <v>223</v>
      </c>
      <c r="F161" s="23">
        <v>256000</v>
      </c>
      <c r="G161" s="23">
        <v>256000</v>
      </c>
      <c r="H161" s="23">
        <v>256000</v>
      </c>
      <c r="I161" s="22">
        <v>0</v>
      </c>
      <c r="J161" s="22">
        <v>256000</v>
      </c>
      <c r="K161" s="46"/>
    </row>
    <row r="162" spans="1:11" ht="22.5" x14ac:dyDescent="0.2">
      <c r="A162" s="7">
        <v>103</v>
      </c>
      <c r="B162" s="36" t="s">
        <v>102</v>
      </c>
      <c r="C162" s="36" t="s">
        <v>450</v>
      </c>
      <c r="D162" s="16" t="s">
        <v>324</v>
      </c>
      <c r="E162" s="14" t="s">
        <v>326</v>
      </c>
      <c r="F162" s="23">
        <v>6518683</v>
      </c>
      <c r="G162" s="23">
        <v>7200193</v>
      </c>
      <c r="H162" s="23">
        <v>7881703</v>
      </c>
      <c r="I162" s="22">
        <v>0</v>
      </c>
      <c r="J162" s="22">
        <v>7881703</v>
      </c>
      <c r="K162" s="46"/>
    </row>
    <row r="163" spans="1:11" ht="22.5" x14ac:dyDescent="0.2">
      <c r="A163" s="7">
        <v>104</v>
      </c>
      <c r="B163" s="36" t="s">
        <v>103</v>
      </c>
      <c r="C163" s="36" t="s">
        <v>225</v>
      </c>
      <c r="D163" s="16" t="s">
        <v>224</v>
      </c>
      <c r="E163" s="14" t="s">
        <v>223</v>
      </c>
      <c r="F163" s="23">
        <v>3000000</v>
      </c>
      <c r="G163" s="23">
        <v>6000000</v>
      </c>
      <c r="H163" s="23">
        <v>9000000</v>
      </c>
      <c r="I163" s="22">
        <v>0</v>
      </c>
      <c r="J163" s="22">
        <v>9000000</v>
      </c>
      <c r="K163" s="46"/>
    </row>
    <row r="164" spans="1:11" x14ac:dyDescent="0.2">
      <c r="A164" s="7">
        <v>105</v>
      </c>
      <c r="B164" s="36" t="s">
        <v>104</v>
      </c>
      <c r="C164" s="36" t="s">
        <v>316</v>
      </c>
      <c r="D164" s="16" t="s">
        <v>232</v>
      </c>
      <c r="E164" s="14" t="s">
        <v>231</v>
      </c>
      <c r="F164" s="23">
        <v>4437700</v>
      </c>
      <c r="G164" s="23">
        <v>9004300</v>
      </c>
      <c r="H164" s="23">
        <v>12000000</v>
      </c>
      <c r="I164" s="22">
        <v>10000000</v>
      </c>
      <c r="J164" s="22">
        <v>0</v>
      </c>
      <c r="K164" s="46" t="s">
        <v>886</v>
      </c>
    </row>
    <row r="165" spans="1:11" x14ac:dyDescent="0.2">
      <c r="A165" s="7">
        <v>106</v>
      </c>
      <c r="B165" s="36" t="s">
        <v>105</v>
      </c>
      <c r="C165" s="36" t="s">
        <v>451</v>
      </c>
      <c r="D165" s="16" t="s">
        <v>227</v>
      </c>
      <c r="E165" s="14" t="s">
        <v>230</v>
      </c>
      <c r="F165" s="23">
        <v>424000</v>
      </c>
      <c r="G165" s="23">
        <v>422000</v>
      </c>
      <c r="H165" s="23">
        <v>390000</v>
      </c>
      <c r="I165" s="22">
        <v>0</v>
      </c>
      <c r="J165" s="22">
        <v>390000</v>
      </c>
      <c r="K165" s="24"/>
    </row>
    <row r="166" spans="1:11" ht="22.5" x14ac:dyDescent="0.2">
      <c r="A166" s="7">
        <v>107</v>
      </c>
      <c r="B166" s="36" t="s">
        <v>106</v>
      </c>
      <c r="C166" s="36" t="s">
        <v>236</v>
      </c>
      <c r="D166" s="16" t="s">
        <v>244</v>
      </c>
      <c r="E166" s="14" t="s">
        <v>243</v>
      </c>
      <c r="F166" s="23">
        <v>271648</v>
      </c>
      <c r="G166" s="23">
        <v>271648</v>
      </c>
      <c r="H166" s="23">
        <v>271648</v>
      </c>
      <c r="I166" s="22">
        <v>0</v>
      </c>
      <c r="J166" s="22">
        <v>271648</v>
      </c>
      <c r="K166" s="24"/>
    </row>
    <row r="167" spans="1:11" ht="22.5" x14ac:dyDescent="0.2">
      <c r="A167" s="7">
        <v>108</v>
      </c>
      <c r="B167" s="36" t="s">
        <v>317</v>
      </c>
      <c r="C167" s="36" t="s">
        <v>452</v>
      </c>
      <c r="D167" s="16" t="s">
        <v>324</v>
      </c>
      <c r="E167" s="14" t="s">
        <v>326</v>
      </c>
      <c r="F167" s="23">
        <v>104392</v>
      </c>
      <c r="G167" s="23">
        <v>417569</v>
      </c>
      <c r="H167" s="23">
        <v>730745</v>
      </c>
      <c r="I167" s="22">
        <v>0</v>
      </c>
      <c r="J167" s="22">
        <v>1043921</v>
      </c>
      <c r="K167" s="24"/>
    </row>
    <row r="168" spans="1:11" ht="22.5" x14ac:dyDescent="0.2">
      <c r="A168" s="7">
        <v>109</v>
      </c>
      <c r="B168" s="36" t="s">
        <v>453</v>
      </c>
      <c r="C168" s="36" t="s">
        <v>454</v>
      </c>
      <c r="D168" s="16" t="s">
        <v>242</v>
      </c>
      <c r="E168" s="14" t="s">
        <v>241</v>
      </c>
      <c r="F168" s="23">
        <v>2000000</v>
      </c>
      <c r="G168" s="23">
        <v>2000000</v>
      </c>
      <c r="H168" s="23">
        <v>2000000</v>
      </c>
      <c r="I168" s="22">
        <v>0</v>
      </c>
      <c r="J168" s="22">
        <v>2000000</v>
      </c>
      <c r="K168" s="24"/>
    </row>
    <row r="169" spans="1:11" ht="22.5" x14ac:dyDescent="0.2">
      <c r="A169" s="7">
        <v>110</v>
      </c>
      <c r="B169" s="36" t="s">
        <v>455</v>
      </c>
      <c r="C169" s="36" t="s">
        <v>456</v>
      </c>
      <c r="D169" s="16" t="s">
        <v>240</v>
      </c>
      <c r="E169" s="14" t="s">
        <v>239</v>
      </c>
      <c r="F169" s="23">
        <v>484650</v>
      </c>
      <c r="G169" s="23">
        <v>345280</v>
      </c>
      <c r="H169" s="23">
        <v>718350</v>
      </c>
      <c r="I169" s="22">
        <v>0</v>
      </c>
      <c r="J169" s="22">
        <v>484650</v>
      </c>
      <c r="K169" s="24"/>
    </row>
    <row r="170" spans="1:11" ht="46.5" customHeight="1" x14ac:dyDescent="0.2">
      <c r="A170" s="7">
        <v>111</v>
      </c>
      <c r="B170" s="36" t="s">
        <v>457</v>
      </c>
      <c r="C170" s="36" t="s">
        <v>458</v>
      </c>
      <c r="D170" s="16" t="s">
        <v>297</v>
      </c>
      <c r="E170" s="14" t="s">
        <v>459</v>
      </c>
      <c r="F170" s="23">
        <v>257958</v>
      </c>
      <c r="G170" s="23">
        <v>956270</v>
      </c>
      <c r="H170" s="23">
        <v>956270</v>
      </c>
      <c r="I170" s="22">
        <v>0</v>
      </c>
      <c r="J170" s="22">
        <v>956270</v>
      </c>
      <c r="K170" s="24"/>
    </row>
    <row r="171" spans="1:11" x14ac:dyDescent="0.2">
      <c r="A171" s="7">
        <v>112</v>
      </c>
      <c r="B171" s="36" t="s">
        <v>460</v>
      </c>
      <c r="C171" s="36" t="s">
        <v>461</v>
      </c>
      <c r="D171" s="16" t="s">
        <v>323</v>
      </c>
      <c r="E171" s="14" t="s">
        <v>325</v>
      </c>
      <c r="F171" s="23">
        <v>632781</v>
      </c>
      <c r="G171" s="23">
        <v>686073</v>
      </c>
      <c r="H171" s="23">
        <v>743703</v>
      </c>
      <c r="I171" s="22">
        <v>0</v>
      </c>
      <c r="J171" s="22">
        <v>743703</v>
      </c>
      <c r="K171" s="24"/>
    </row>
    <row r="172" spans="1:11" ht="22.5" x14ac:dyDescent="0.2">
      <c r="A172" s="7">
        <v>113</v>
      </c>
      <c r="B172" s="36" t="s">
        <v>462</v>
      </c>
      <c r="C172" s="36" t="s">
        <v>463</v>
      </c>
      <c r="D172" s="16" t="s">
        <v>224</v>
      </c>
      <c r="E172" s="14" t="s">
        <v>223</v>
      </c>
      <c r="F172" s="23">
        <v>500000</v>
      </c>
      <c r="G172" s="23">
        <v>500000</v>
      </c>
      <c r="H172" s="23">
        <v>500000</v>
      </c>
      <c r="I172" s="22">
        <v>0</v>
      </c>
      <c r="J172" s="22">
        <v>500000</v>
      </c>
      <c r="K172" s="24"/>
    </row>
    <row r="173" spans="1:11" x14ac:dyDescent="0.2">
      <c r="A173" s="7">
        <v>114</v>
      </c>
      <c r="B173" s="36" t="s">
        <v>464</v>
      </c>
      <c r="C173" s="36" t="s">
        <v>237</v>
      </c>
      <c r="D173" s="16" t="s">
        <v>322</v>
      </c>
      <c r="E173" s="14" t="s">
        <v>245</v>
      </c>
      <c r="F173" s="23">
        <v>852212</v>
      </c>
      <c r="G173" s="23">
        <v>300000</v>
      </c>
      <c r="H173" s="23">
        <v>300000</v>
      </c>
      <c r="I173" s="22">
        <v>0</v>
      </c>
      <c r="J173" s="22">
        <v>300000</v>
      </c>
      <c r="K173" s="24"/>
    </row>
    <row r="174" spans="1:11" ht="42.75" customHeight="1" x14ac:dyDescent="0.2">
      <c r="A174" s="7">
        <v>115</v>
      </c>
      <c r="B174" s="36" t="s">
        <v>465</v>
      </c>
      <c r="C174" s="36" t="s">
        <v>466</v>
      </c>
      <c r="D174" s="16" t="s">
        <v>467</v>
      </c>
      <c r="E174" s="14" t="s">
        <v>468</v>
      </c>
      <c r="F174" s="23">
        <v>35000</v>
      </c>
      <c r="G174" s="23">
        <v>25000</v>
      </c>
      <c r="H174" s="23">
        <v>25000</v>
      </c>
      <c r="I174" s="22">
        <v>0</v>
      </c>
      <c r="J174" s="22">
        <v>25000</v>
      </c>
      <c r="K174" s="24"/>
    </row>
    <row r="175" spans="1:11" ht="35.25" customHeight="1" x14ac:dyDescent="0.2">
      <c r="A175" s="7">
        <v>116</v>
      </c>
      <c r="B175" s="36" t="s">
        <v>469</v>
      </c>
      <c r="C175" s="36" t="s">
        <v>470</v>
      </c>
      <c r="D175" s="16" t="s">
        <v>224</v>
      </c>
      <c r="E175" s="14" t="s">
        <v>223</v>
      </c>
      <c r="F175" s="23">
        <v>526660</v>
      </c>
      <c r="G175" s="23">
        <v>771585</v>
      </c>
      <c r="H175" s="23">
        <v>883019</v>
      </c>
      <c r="I175" s="22">
        <v>0</v>
      </c>
      <c r="J175" s="22">
        <v>883019</v>
      </c>
      <c r="K175" s="25"/>
    </row>
    <row r="176" spans="1:11" ht="22.5" x14ac:dyDescent="0.2">
      <c r="A176" s="7">
        <v>117</v>
      </c>
      <c r="B176" s="36" t="s">
        <v>471</v>
      </c>
      <c r="C176" s="36" t="s">
        <v>472</v>
      </c>
      <c r="D176" s="16" t="s">
        <v>224</v>
      </c>
      <c r="E176" s="14" t="s">
        <v>223</v>
      </c>
      <c r="F176" s="23">
        <v>0</v>
      </c>
      <c r="G176" s="23">
        <v>128400</v>
      </c>
      <c r="H176" s="23">
        <v>145200</v>
      </c>
      <c r="I176" s="22">
        <v>0</v>
      </c>
      <c r="J176" s="22">
        <v>212400</v>
      </c>
      <c r="K176" s="24"/>
    </row>
    <row r="177" spans="1:11" ht="14.25" customHeight="1" x14ac:dyDescent="0.2">
      <c r="A177" s="63" t="s">
        <v>189</v>
      </c>
      <c r="B177" s="64"/>
      <c r="C177" s="64"/>
      <c r="D177" s="64"/>
      <c r="E177" s="65"/>
      <c r="F177" s="29">
        <f>SUM(F178:F180,F183,F186:F188,F194:F198,F201:F218)</f>
        <v>55025851</v>
      </c>
      <c r="G177" s="29">
        <f t="shared" ref="G177:J177" si="25">SUM(G178:G180,G183,G186:G188,G194:G198,G201:G218)</f>
        <v>55392061</v>
      </c>
      <c r="H177" s="29">
        <f t="shared" si="25"/>
        <v>52752659</v>
      </c>
      <c r="I177" s="29">
        <f t="shared" si="25"/>
        <v>6150000</v>
      </c>
      <c r="J177" s="29">
        <f t="shared" si="25"/>
        <v>46399782</v>
      </c>
      <c r="K177" s="30"/>
    </row>
    <row r="178" spans="1:11" x14ac:dyDescent="0.2">
      <c r="A178" s="7">
        <v>118</v>
      </c>
      <c r="B178" s="36" t="s">
        <v>107</v>
      </c>
      <c r="C178" s="36" t="s">
        <v>171</v>
      </c>
      <c r="D178" s="16" t="s">
        <v>250</v>
      </c>
      <c r="E178" s="14" t="s">
        <v>473</v>
      </c>
      <c r="F178" s="22">
        <v>30000000</v>
      </c>
      <c r="G178" s="22">
        <v>30000000</v>
      </c>
      <c r="H178" s="22">
        <v>30000000</v>
      </c>
      <c r="I178" s="22">
        <v>0</v>
      </c>
      <c r="J178" s="22">
        <v>30000000</v>
      </c>
      <c r="K178" s="24"/>
    </row>
    <row r="179" spans="1:11" ht="26.25" customHeight="1" x14ac:dyDescent="0.2">
      <c r="A179" s="7">
        <v>119</v>
      </c>
      <c r="B179" s="36" t="s">
        <v>108</v>
      </c>
      <c r="C179" s="36" t="s">
        <v>172</v>
      </c>
      <c r="D179" s="16" t="s">
        <v>251</v>
      </c>
      <c r="E179" s="14" t="s">
        <v>474</v>
      </c>
      <c r="F179" s="22">
        <v>218219</v>
      </c>
      <c r="G179" s="22">
        <v>218219</v>
      </c>
      <c r="H179" s="22">
        <v>218219</v>
      </c>
      <c r="I179" s="22">
        <v>0</v>
      </c>
      <c r="J179" s="22">
        <v>218219</v>
      </c>
      <c r="K179" s="46"/>
    </row>
    <row r="180" spans="1:11" ht="22.5" x14ac:dyDescent="0.2">
      <c r="A180" s="7">
        <v>120</v>
      </c>
      <c r="B180" s="36" t="s">
        <v>109</v>
      </c>
      <c r="C180" s="36" t="s">
        <v>475</v>
      </c>
      <c r="D180" s="16"/>
      <c r="E180" s="34" t="s">
        <v>194</v>
      </c>
      <c r="F180" s="22">
        <f>SUM(F181:F182)</f>
        <v>1696726</v>
      </c>
      <c r="G180" s="22">
        <f t="shared" ref="G180:J180" si="26">SUM(G181:G182)</f>
        <v>1311326</v>
      </c>
      <c r="H180" s="22">
        <f t="shared" si="26"/>
        <v>806326</v>
      </c>
      <c r="I180" s="22">
        <f t="shared" si="26"/>
        <v>0</v>
      </c>
      <c r="J180" s="22">
        <f t="shared" si="26"/>
        <v>806326</v>
      </c>
      <c r="K180" s="46"/>
    </row>
    <row r="181" spans="1:11" ht="22.5" x14ac:dyDescent="0.2">
      <c r="A181" s="7"/>
      <c r="B181" s="36"/>
      <c r="C181" s="36"/>
      <c r="D181" s="16" t="s">
        <v>251</v>
      </c>
      <c r="E181" s="14" t="s">
        <v>474</v>
      </c>
      <c r="F181" s="22">
        <v>634787</v>
      </c>
      <c r="G181" s="22">
        <v>249387</v>
      </c>
      <c r="H181" s="22">
        <v>234387</v>
      </c>
      <c r="I181" s="22">
        <v>0</v>
      </c>
      <c r="J181" s="22">
        <v>234387</v>
      </c>
      <c r="K181" s="46"/>
    </row>
    <row r="182" spans="1:11" ht="33.75" x14ac:dyDescent="0.2">
      <c r="A182" s="7"/>
      <c r="B182" s="36"/>
      <c r="C182" s="36"/>
      <c r="D182" s="16" t="s">
        <v>252</v>
      </c>
      <c r="E182" s="14" t="s">
        <v>476</v>
      </c>
      <c r="F182" s="22">
        <v>1061939</v>
      </c>
      <c r="G182" s="22">
        <v>1061939</v>
      </c>
      <c r="H182" s="22">
        <v>571939</v>
      </c>
      <c r="I182" s="22">
        <v>0</v>
      </c>
      <c r="J182" s="22">
        <v>571939</v>
      </c>
      <c r="K182" s="46"/>
    </row>
    <row r="183" spans="1:11" x14ac:dyDescent="0.2">
      <c r="A183" s="7">
        <v>121</v>
      </c>
      <c r="B183" s="36" t="s">
        <v>110</v>
      </c>
      <c r="C183" s="36" t="s">
        <v>477</v>
      </c>
      <c r="D183" s="16"/>
      <c r="E183" s="34" t="s">
        <v>194</v>
      </c>
      <c r="F183" s="22">
        <f>SUM(F184:F185)</f>
        <v>1103422</v>
      </c>
      <c r="G183" s="22">
        <f t="shared" ref="G183:J183" si="27">SUM(G184:G185)</f>
        <v>897402</v>
      </c>
      <c r="H183" s="22">
        <f t="shared" si="27"/>
        <v>897402</v>
      </c>
      <c r="I183" s="22">
        <f t="shared" si="27"/>
        <v>0</v>
      </c>
      <c r="J183" s="22">
        <f t="shared" si="27"/>
        <v>897402</v>
      </c>
      <c r="K183" s="46"/>
    </row>
    <row r="184" spans="1:11" ht="22.5" x14ac:dyDescent="0.2">
      <c r="A184" s="7"/>
      <c r="B184" s="36"/>
      <c r="C184" s="36"/>
      <c r="D184" s="16" t="s">
        <v>251</v>
      </c>
      <c r="E184" s="14" t="s">
        <v>474</v>
      </c>
      <c r="F184" s="22">
        <v>869994</v>
      </c>
      <c r="G184" s="22">
        <v>663974</v>
      </c>
      <c r="H184" s="22">
        <v>663974</v>
      </c>
      <c r="I184" s="22">
        <v>0</v>
      </c>
      <c r="J184" s="22">
        <v>663974</v>
      </c>
      <c r="K184" s="46"/>
    </row>
    <row r="185" spans="1:11" ht="33.75" x14ac:dyDescent="0.2">
      <c r="A185" s="7"/>
      <c r="B185" s="36"/>
      <c r="C185" s="36"/>
      <c r="D185" s="16" t="s">
        <v>252</v>
      </c>
      <c r="E185" s="14" t="s">
        <v>476</v>
      </c>
      <c r="F185" s="22">
        <v>233428</v>
      </c>
      <c r="G185" s="22">
        <v>233428</v>
      </c>
      <c r="H185" s="22">
        <v>233428</v>
      </c>
      <c r="I185" s="22">
        <v>0</v>
      </c>
      <c r="J185" s="22">
        <v>233428</v>
      </c>
      <c r="K185" s="46"/>
    </row>
    <row r="186" spans="1:11" ht="33.75" x14ac:dyDescent="0.2">
      <c r="A186" s="7">
        <v>122</v>
      </c>
      <c r="B186" s="36" t="s">
        <v>111</v>
      </c>
      <c r="C186" s="36" t="s">
        <v>329</v>
      </c>
      <c r="D186" s="16" t="s">
        <v>204</v>
      </c>
      <c r="E186" s="14" t="s">
        <v>263</v>
      </c>
      <c r="F186" s="22">
        <v>122900</v>
      </c>
      <c r="G186" s="22">
        <v>1580975</v>
      </c>
      <c r="H186" s="22">
        <v>1293525</v>
      </c>
      <c r="I186" s="22">
        <v>0</v>
      </c>
      <c r="J186" s="22">
        <v>0</v>
      </c>
      <c r="K186" s="46" t="s">
        <v>881</v>
      </c>
    </row>
    <row r="187" spans="1:11" ht="33.75" x14ac:dyDescent="0.2">
      <c r="A187" s="7">
        <v>123</v>
      </c>
      <c r="B187" s="36" t="s">
        <v>112</v>
      </c>
      <c r="C187" s="36" t="s">
        <v>478</v>
      </c>
      <c r="D187" s="16" t="s">
        <v>204</v>
      </c>
      <c r="E187" s="14" t="s">
        <v>263</v>
      </c>
      <c r="F187" s="22">
        <v>1877100</v>
      </c>
      <c r="G187" s="22">
        <v>2419025</v>
      </c>
      <c r="H187" s="22">
        <v>2706475</v>
      </c>
      <c r="I187" s="22">
        <v>0</v>
      </c>
      <c r="J187" s="22">
        <v>500000</v>
      </c>
      <c r="K187" s="46"/>
    </row>
    <row r="188" spans="1:11" ht="24" customHeight="1" x14ac:dyDescent="0.2">
      <c r="A188" s="7">
        <v>124</v>
      </c>
      <c r="B188" s="36" t="s">
        <v>113</v>
      </c>
      <c r="C188" s="36" t="s">
        <v>327</v>
      </c>
      <c r="D188" s="16"/>
      <c r="E188" s="34" t="s">
        <v>194</v>
      </c>
      <c r="F188" s="22">
        <f>SUM(F189:F193)</f>
        <v>6411794</v>
      </c>
      <c r="G188" s="22">
        <f t="shared" ref="G188:J188" si="28">SUM(G189:G193)</f>
        <v>6411794</v>
      </c>
      <c r="H188" s="22">
        <f t="shared" si="28"/>
        <v>6411794</v>
      </c>
      <c r="I188" s="22">
        <f t="shared" si="28"/>
        <v>0</v>
      </c>
      <c r="J188" s="22">
        <f t="shared" si="28"/>
        <v>6411794</v>
      </c>
      <c r="K188" s="46"/>
    </row>
    <row r="189" spans="1:11" ht="22.5" x14ac:dyDescent="0.2">
      <c r="A189" s="7"/>
      <c r="B189" s="36"/>
      <c r="C189" s="36"/>
      <c r="D189" s="16" t="s">
        <v>251</v>
      </c>
      <c r="E189" s="14" t="s">
        <v>474</v>
      </c>
      <c r="F189" s="22">
        <v>1053949</v>
      </c>
      <c r="G189" s="22">
        <v>1053949</v>
      </c>
      <c r="H189" s="22">
        <v>1053949</v>
      </c>
      <c r="I189" s="22">
        <v>0</v>
      </c>
      <c r="J189" s="22">
        <v>1053949</v>
      </c>
      <c r="K189" s="46"/>
    </row>
    <row r="190" spans="1:11" ht="22.5" x14ac:dyDescent="0.2">
      <c r="A190" s="7"/>
      <c r="B190" s="36"/>
      <c r="C190" s="36"/>
      <c r="D190" s="16" t="s">
        <v>254</v>
      </c>
      <c r="E190" s="14" t="s">
        <v>253</v>
      </c>
      <c r="F190" s="22">
        <v>2173364</v>
      </c>
      <c r="G190" s="22">
        <v>2173364</v>
      </c>
      <c r="H190" s="22">
        <v>2173364</v>
      </c>
      <c r="I190" s="22">
        <v>0</v>
      </c>
      <c r="J190" s="22">
        <v>2173364</v>
      </c>
      <c r="K190" s="46"/>
    </row>
    <row r="191" spans="1:11" x14ac:dyDescent="0.2">
      <c r="A191" s="7"/>
      <c r="B191" s="36"/>
      <c r="C191" s="36"/>
      <c r="D191" s="16" t="s">
        <v>256</v>
      </c>
      <c r="E191" s="14" t="s">
        <v>255</v>
      </c>
      <c r="F191" s="22">
        <v>2016000</v>
      </c>
      <c r="G191" s="22">
        <v>2016000</v>
      </c>
      <c r="H191" s="22">
        <v>2016000</v>
      </c>
      <c r="I191" s="22">
        <v>0</v>
      </c>
      <c r="J191" s="22">
        <v>2016000</v>
      </c>
      <c r="K191" s="46"/>
    </row>
    <row r="192" spans="1:11" x14ac:dyDescent="0.2">
      <c r="A192" s="7"/>
      <c r="B192" s="36"/>
      <c r="C192" s="36"/>
      <c r="D192" s="16" t="s">
        <v>258</v>
      </c>
      <c r="E192" s="14" t="s">
        <v>257</v>
      </c>
      <c r="F192" s="22">
        <v>838153</v>
      </c>
      <c r="G192" s="22">
        <v>838153</v>
      </c>
      <c r="H192" s="22">
        <v>838153</v>
      </c>
      <c r="I192" s="22">
        <v>0</v>
      </c>
      <c r="J192" s="22">
        <v>838153</v>
      </c>
      <c r="K192" s="24"/>
    </row>
    <row r="193" spans="1:11" x14ac:dyDescent="0.2">
      <c r="A193" s="7"/>
      <c r="B193" s="36"/>
      <c r="C193" s="36"/>
      <c r="D193" s="16" t="s">
        <v>199</v>
      </c>
      <c r="E193" s="14" t="s">
        <v>197</v>
      </c>
      <c r="F193" s="22">
        <v>330328</v>
      </c>
      <c r="G193" s="22">
        <v>330328</v>
      </c>
      <c r="H193" s="22">
        <v>330328</v>
      </c>
      <c r="I193" s="22">
        <v>0</v>
      </c>
      <c r="J193" s="22">
        <v>330328</v>
      </c>
      <c r="K193" s="46"/>
    </row>
    <row r="194" spans="1:11" ht="22.5" x14ac:dyDescent="0.2">
      <c r="A194" s="7">
        <v>125</v>
      </c>
      <c r="B194" s="36" t="s">
        <v>114</v>
      </c>
      <c r="C194" s="36" t="s">
        <v>173</v>
      </c>
      <c r="D194" s="16" t="s">
        <v>251</v>
      </c>
      <c r="E194" s="14" t="s">
        <v>474</v>
      </c>
      <c r="F194" s="22">
        <v>30000</v>
      </c>
      <c r="G194" s="22">
        <v>660000</v>
      </c>
      <c r="H194" s="22">
        <v>30000</v>
      </c>
      <c r="I194" s="22">
        <v>0</v>
      </c>
      <c r="J194" s="22">
        <v>100000</v>
      </c>
      <c r="K194" s="46"/>
    </row>
    <row r="195" spans="1:11" ht="22.5" x14ac:dyDescent="0.2">
      <c r="A195" s="7">
        <v>126</v>
      </c>
      <c r="B195" s="36" t="s">
        <v>115</v>
      </c>
      <c r="C195" s="36" t="s">
        <v>328</v>
      </c>
      <c r="D195" s="16" t="s">
        <v>251</v>
      </c>
      <c r="E195" s="14" t="s">
        <v>474</v>
      </c>
      <c r="F195" s="22">
        <v>88702</v>
      </c>
      <c r="G195" s="22">
        <v>48976</v>
      </c>
      <c r="H195" s="22">
        <v>48976</v>
      </c>
      <c r="I195" s="22">
        <v>0</v>
      </c>
      <c r="J195" s="22">
        <v>48976</v>
      </c>
      <c r="K195" s="46"/>
    </row>
    <row r="196" spans="1:11" ht="33.75" x14ac:dyDescent="0.2">
      <c r="A196" s="7">
        <v>127</v>
      </c>
      <c r="B196" s="36" t="s">
        <v>116</v>
      </c>
      <c r="C196" s="36" t="s">
        <v>479</v>
      </c>
      <c r="D196" s="16" t="s">
        <v>252</v>
      </c>
      <c r="E196" s="14" t="s">
        <v>476</v>
      </c>
      <c r="F196" s="22">
        <v>538749</v>
      </c>
      <c r="G196" s="22">
        <v>518749</v>
      </c>
      <c r="H196" s="22">
        <v>518749</v>
      </c>
      <c r="I196" s="22">
        <v>0</v>
      </c>
      <c r="J196" s="22">
        <v>518749</v>
      </c>
      <c r="K196" s="46"/>
    </row>
    <row r="197" spans="1:11" ht="33.75" x14ac:dyDescent="0.2">
      <c r="A197" s="7">
        <v>128</v>
      </c>
      <c r="B197" s="36" t="s">
        <v>117</v>
      </c>
      <c r="C197" s="36" t="s">
        <v>480</v>
      </c>
      <c r="D197" s="16" t="s">
        <v>252</v>
      </c>
      <c r="E197" s="14" t="s">
        <v>476</v>
      </c>
      <c r="F197" s="22">
        <v>21959</v>
      </c>
      <c r="G197" s="22">
        <v>0</v>
      </c>
      <c r="H197" s="22">
        <v>0</v>
      </c>
      <c r="I197" s="22">
        <v>0</v>
      </c>
      <c r="J197" s="22">
        <v>0</v>
      </c>
      <c r="K197" s="46" t="s">
        <v>878</v>
      </c>
    </row>
    <row r="198" spans="1:11" x14ac:dyDescent="0.2">
      <c r="A198" s="7">
        <v>129</v>
      </c>
      <c r="B198" s="36" t="s">
        <v>118</v>
      </c>
      <c r="C198" s="36" t="s">
        <v>174</v>
      </c>
      <c r="D198" s="16"/>
      <c r="E198" s="34" t="s">
        <v>194</v>
      </c>
      <c r="F198" s="22">
        <f>SUM(F199:F200)</f>
        <v>113155</v>
      </c>
      <c r="G198" s="22">
        <f t="shared" ref="G198:J198" si="29">SUM(G199:G200)</f>
        <v>113155</v>
      </c>
      <c r="H198" s="22">
        <f t="shared" si="29"/>
        <v>113155</v>
      </c>
      <c r="I198" s="22">
        <f t="shared" si="29"/>
        <v>0</v>
      </c>
      <c r="J198" s="22">
        <f t="shared" si="29"/>
        <v>113155</v>
      </c>
      <c r="K198" s="46"/>
    </row>
    <row r="199" spans="1:11" ht="35.25" customHeight="1" x14ac:dyDescent="0.2">
      <c r="A199" s="7"/>
      <c r="B199" s="36"/>
      <c r="C199" s="36"/>
      <c r="D199" s="16" t="s">
        <v>254</v>
      </c>
      <c r="E199" s="14" t="s">
        <v>253</v>
      </c>
      <c r="F199" s="22">
        <v>32583</v>
      </c>
      <c r="G199" s="22">
        <v>32583</v>
      </c>
      <c r="H199" s="22">
        <v>32583</v>
      </c>
      <c r="I199" s="22">
        <v>0</v>
      </c>
      <c r="J199" s="22">
        <v>32583</v>
      </c>
      <c r="K199" s="46"/>
    </row>
    <row r="200" spans="1:11" x14ac:dyDescent="0.2">
      <c r="A200" s="7"/>
      <c r="B200" s="36"/>
      <c r="C200" s="36"/>
      <c r="D200" s="16" t="s">
        <v>199</v>
      </c>
      <c r="E200" s="14" t="s">
        <v>197</v>
      </c>
      <c r="F200" s="22">
        <v>80572</v>
      </c>
      <c r="G200" s="22">
        <v>80572</v>
      </c>
      <c r="H200" s="22">
        <v>80572</v>
      </c>
      <c r="I200" s="22">
        <v>0</v>
      </c>
      <c r="J200" s="22">
        <v>80572</v>
      </c>
      <c r="K200" s="46"/>
    </row>
    <row r="201" spans="1:11" ht="22.5" x14ac:dyDescent="0.2">
      <c r="A201" s="7">
        <v>130</v>
      </c>
      <c r="B201" s="36" t="s">
        <v>119</v>
      </c>
      <c r="C201" s="36" t="s">
        <v>481</v>
      </c>
      <c r="D201" s="16" t="s">
        <v>254</v>
      </c>
      <c r="E201" s="14" t="s">
        <v>253</v>
      </c>
      <c r="F201" s="22">
        <v>657478</v>
      </c>
      <c r="G201" s="22">
        <v>475990</v>
      </c>
      <c r="H201" s="22">
        <v>133560</v>
      </c>
      <c r="I201" s="22">
        <v>0</v>
      </c>
      <c r="J201" s="22">
        <v>65800</v>
      </c>
      <c r="K201" s="46"/>
    </row>
    <row r="202" spans="1:11" ht="39" customHeight="1" x14ac:dyDescent="0.2">
      <c r="A202" s="7">
        <v>131</v>
      </c>
      <c r="B202" s="36" t="s">
        <v>120</v>
      </c>
      <c r="C202" s="36" t="s">
        <v>482</v>
      </c>
      <c r="D202" s="16" t="s">
        <v>254</v>
      </c>
      <c r="E202" s="14" t="s">
        <v>253</v>
      </c>
      <c r="F202" s="22">
        <v>362624</v>
      </c>
      <c r="G202" s="22">
        <v>543544</v>
      </c>
      <c r="H202" s="22">
        <v>393553</v>
      </c>
      <c r="I202" s="22">
        <v>0</v>
      </c>
      <c r="J202" s="22">
        <v>81978</v>
      </c>
      <c r="K202" s="46"/>
    </row>
    <row r="203" spans="1:11" ht="39" customHeight="1" x14ac:dyDescent="0.2">
      <c r="A203" s="7">
        <v>132</v>
      </c>
      <c r="B203" s="36" t="s">
        <v>121</v>
      </c>
      <c r="C203" s="36" t="s">
        <v>483</v>
      </c>
      <c r="D203" s="16" t="s">
        <v>254</v>
      </c>
      <c r="E203" s="14" t="s">
        <v>253</v>
      </c>
      <c r="F203" s="22">
        <v>549100</v>
      </c>
      <c r="G203" s="22">
        <v>549100</v>
      </c>
      <c r="H203" s="22">
        <v>549100</v>
      </c>
      <c r="I203" s="22">
        <v>0</v>
      </c>
      <c r="J203" s="22">
        <v>549100</v>
      </c>
      <c r="K203" s="46"/>
    </row>
    <row r="204" spans="1:11" ht="22.5" x14ac:dyDescent="0.2">
      <c r="A204" s="7">
        <v>133</v>
      </c>
      <c r="B204" s="36" t="s">
        <v>122</v>
      </c>
      <c r="C204" s="36" t="s">
        <v>484</v>
      </c>
      <c r="D204" s="16" t="s">
        <v>254</v>
      </c>
      <c r="E204" s="14" t="s">
        <v>253</v>
      </c>
      <c r="F204" s="22">
        <v>57475</v>
      </c>
      <c r="G204" s="22">
        <v>57475</v>
      </c>
      <c r="H204" s="22">
        <v>0</v>
      </c>
      <c r="I204" s="22">
        <v>0</v>
      </c>
      <c r="J204" s="22">
        <v>0</v>
      </c>
      <c r="K204" s="46" t="s">
        <v>879</v>
      </c>
    </row>
    <row r="205" spans="1:11" ht="45" x14ac:dyDescent="0.2">
      <c r="A205" s="7">
        <v>134</v>
      </c>
      <c r="B205" s="36" t="s">
        <v>123</v>
      </c>
      <c r="C205" s="36" t="s">
        <v>485</v>
      </c>
      <c r="D205" s="16" t="s">
        <v>254</v>
      </c>
      <c r="E205" s="14" t="s">
        <v>253</v>
      </c>
      <c r="F205" s="22">
        <v>120944</v>
      </c>
      <c r="G205" s="22">
        <v>0</v>
      </c>
      <c r="H205" s="22">
        <v>0</v>
      </c>
      <c r="I205" s="22">
        <v>0</v>
      </c>
      <c r="J205" s="22">
        <v>0</v>
      </c>
      <c r="K205" s="46" t="s">
        <v>878</v>
      </c>
    </row>
    <row r="206" spans="1:11" ht="33.75" x14ac:dyDescent="0.2">
      <c r="A206" s="7">
        <v>135</v>
      </c>
      <c r="B206" s="36" t="s">
        <v>124</v>
      </c>
      <c r="C206" s="36" t="s">
        <v>175</v>
      </c>
      <c r="D206" s="16" t="s">
        <v>254</v>
      </c>
      <c r="E206" s="14" t="s">
        <v>253</v>
      </c>
      <c r="F206" s="22">
        <v>295930</v>
      </c>
      <c r="G206" s="22">
        <v>260930</v>
      </c>
      <c r="H206" s="22">
        <v>260930</v>
      </c>
      <c r="I206" s="22">
        <v>0</v>
      </c>
      <c r="J206" s="22">
        <v>260930</v>
      </c>
      <c r="K206" s="46"/>
    </row>
    <row r="207" spans="1:11" x14ac:dyDescent="0.2">
      <c r="A207" s="7">
        <v>136</v>
      </c>
      <c r="B207" s="36" t="s">
        <v>125</v>
      </c>
      <c r="C207" s="36" t="s">
        <v>486</v>
      </c>
      <c r="D207" s="16" t="s">
        <v>487</v>
      </c>
      <c r="E207" s="14" t="s">
        <v>488</v>
      </c>
      <c r="F207" s="22">
        <v>2000000</v>
      </c>
      <c r="G207" s="22">
        <v>2000000</v>
      </c>
      <c r="H207" s="22">
        <v>2000000</v>
      </c>
      <c r="I207" s="22">
        <v>0</v>
      </c>
      <c r="J207" s="22">
        <v>2000000</v>
      </c>
      <c r="K207" s="46"/>
    </row>
    <row r="208" spans="1:11" ht="22.5" x14ac:dyDescent="0.2">
      <c r="A208" s="7">
        <v>137</v>
      </c>
      <c r="B208" s="36" t="s">
        <v>126</v>
      </c>
      <c r="C208" s="36" t="s">
        <v>489</v>
      </c>
      <c r="D208" s="16" t="s">
        <v>256</v>
      </c>
      <c r="E208" s="14" t="s">
        <v>255</v>
      </c>
      <c r="F208" s="22">
        <v>2056569</v>
      </c>
      <c r="G208" s="22">
        <v>2056569</v>
      </c>
      <c r="H208" s="22">
        <v>2056569</v>
      </c>
      <c r="I208" s="22">
        <v>0</v>
      </c>
      <c r="J208" s="22">
        <v>2056569</v>
      </c>
      <c r="K208" s="46"/>
    </row>
    <row r="209" spans="1:11" x14ac:dyDescent="0.2">
      <c r="A209" s="7">
        <v>138</v>
      </c>
      <c r="B209" s="36" t="s">
        <v>127</v>
      </c>
      <c r="C209" s="36" t="s">
        <v>490</v>
      </c>
      <c r="D209" s="16" t="s">
        <v>256</v>
      </c>
      <c r="E209" s="14" t="s">
        <v>255</v>
      </c>
      <c r="F209" s="22">
        <v>2255000</v>
      </c>
      <c r="G209" s="22">
        <v>2050000</v>
      </c>
      <c r="H209" s="22">
        <v>1500000</v>
      </c>
      <c r="I209" s="22">
        <v>4650000</v>
      </c>
      <c r="J209" s="22">
        <v>0</v>
      </c>
      <c r="K209" s="46" t="s">
        <v>880</v>
      </c>
    </row>
    <row r="210" spans="1:11" ht="27.75" customHeight="1" x14ac:dyDescent="0.2">
      <c r="A210" s="7">
        <v>139</v>
      </c>
      <c r="B210" s="36" t="s">
        <v>128</v>
      </c>
      <c r="C210" s="36" t="s">
        <v>491</v>
      </c>
      <c r="D210" s="16" t="s">
        <v>256</v>
      </c>
      <c r="E210" s="14" t="s">
        <v>255</v>
      </c>
      <c r="F210" s="22">
        <v>378624</v>
      </c>
      <c r="G210" s="22">
        <v>0</v>
      </c>
      <c r="H210" s="22">
        <v>0</v>
      </c>
      <c r="I210" s="22">
        <v>0</v>
      </c>
      <c r="J210" s="22">
        <v>0</v>
      </c>
      <c r="K210" s="46" t="s">
        <v>878</v>
      </c>
    </row>
    <row r="211" spans="1:11" ht="33.75" x14ac:dyDescent="0.2">
      <c r="A211" s="7">
        <v>140</v>
      </c>
      <c r="B211" s="36" t="s">
        <v>129</v>
      </c>
      <c r="C211" s="36" t="s">
        <v>492</v>
      </c>
      <c r="D211" s="16" t="s">
        <v>256</v>
      </c>
      <c r="E211" s="14" t="s">
        <v>255</v>
      </c>
      <c r="F211" s="22">
        <v>318034</v>
      </c>
      <c r="G211" s="22">
        <v>100000</v>
      </c>
      <c r="H211" s="22">
        <v>100000</v>
      </c>
      <c r="I211" s="22">
        <v>0</v>
      </c>
      <c r="J211" s="22">
        <v>100000</v>
      </c>
      <c r="K211" s="46"/>
    </row>
    <row r="212" spans="1:11" ht="22.5" x14ac:dyDescent="0.2">
      <c r="A212" s="7">
        <v>141</v>
      </c>
      <c r="B212" s="36" t="s">
        <v>130</v>
      </c>
      <c r="C212" s="36" t="s">
        <v>493</v>
      </c>
      <c r="D212" s="16" t="s">
        <v>261</v>
      </c>
      <c r="E212" s="14" t="s">
        <v>260</v>
      </c>
      <c r="F212" s="22">
        <v>346750</v>
      </c>
      <c r="G212" s="22">
        <v>488893</v>
      </c>
      <c r="H212" s="22">
        <v>489542</v>
      </c>
      <c r="I212" s="22">
        <v>0</v>
      </c>
      <c r="J212" s="22">
        <v>0</v>
      </c>
      <c r="K212" s="46" t="s">
        <v>881</v>
      </c>
    </row>
    <row r="213" spans="1:11" ht="22.5" x14ac:dyDescent="0.2">
      <c r="A213" s="7">
        <v>142</v>
      </c>
      <c r="B213" s="36" t="s">
        <v>330</v>
      </c>
      <c r="C213" s="36" t="s">
        <v>335</v>
      </c>
      <c r="D213" s="16" t="s">
        <v>261</v>
      </c>
      <c r="E213" s="14" t="s">
        <v>260</v>
      </c>
      <c r="F213" s="22">
        <v>52400</v>
      </c>
      <c r="G213" s="22">
        <v>50000</v>
      </c>
      <c r="H213" s="22">
        <v>54000</v>
      </c>
      <c r="I213" s="22">
        <v>0</v>
      </c>
      <c r="J213" s="22">
        <v>0</v>
      </c>
      <c r="K213" s="46" t="s">
        <v>881</v>
      </c>
    </row>
    <row r="214" spans="1:11" ht="22.5" x14ac:dyDescent="0.2">
      <c r="A214" s="7">
        <v>143</v>
      </c>
      <c r="B214" s="36" t="s">
        <v>331</v>
      </c>
      <c r="C214" s="36" t="s">
        <v>176</v>
      </c>
      <c r="D214" s="16" t="s">
        <v>261</v>
      </c>
      <c r="E214" s="14" t="s">
        <v>260</v>
      </c>
      <c r="F214" s="22">
        <v>50000</v>
      </c>
      <c r="G214" s="22">
        <v>50000</v>
      </c>
      <c r="H214" s="22">
        <v>50000</v>
      </c>
      <c r="I214" s="22">
        <v>0</v>
      </c>
      <c r="J214" s="22">
        <v>50000</v>
      </c>
      <c r="K214" s="46"/>
    </row>
    <row r="215" spans="1:11" ht="23.25" customHeight="1" x14ac:dyDescent="0.2">
      <c r="A215" s="7">
        <v>144</v>
      </c>
      <c r="B215" s="36" t="s">
        <v>332</v>
      </c>
      <c r="C215" s="36" t="s">
        <v>494</v>
      </c>
      <c r="D215" s="16" t="s">
        <v>261</v>
      </c>
      <c r="E215" s="14" t="s">
        <v>260</v>
      </c>
      <c r="F215" s="22">
        <v>15300</v>
      </c>
      <c r="G215" s="22">
        <v>15300</v>
      </c>
      <c r="H215" s="22">
        <v>15300</v>
      </c>
      <c r="I215" s="22">
        <v>0</v>
      </c>
      <c r="J215" s="22">
        <v>15300</v>
      </c>
      <c r="K215" s="46"/>
    </row>
    <row r="216" spans="1:11" ht="23.25" customHeight="1" x14ac:dyDescent="0.2">
      <c r="A216" s="7">
        <v>145</v>
      </c>
      <c r="B216" s="36" t="s">
        <v>333</v>
      </c>
      <c r="C216" s="36" t="s">
        <v>177</v>
      </c>
      <c r="D216" s="16" t="s">
        <v>262</v>
      </c>
      <c r="E216" s="14" t="s">
        <v>495</v>
      </c>
      <c r="F216" s="22">
        <v>207723</v>
      </c>
      <c r="G216" s="22">
        <v>207723</v>
      </c>
      <c r="H216" s="22">
        <v>207723</v>
      </c>
      <c r="I216" s="22">
        <v>0</v>
      </c>
      <c r="J216" s="22">
        <v>207723</v>
      </c>
      <c r="K216" s="46"/>
    </row>
    <row r="217" spans="1:11" ht="37.5" customHeight="1" x14ac:dyDescent="0.2">
      <c r="A217" s="7">
        <v>146</v>
      </c>
      <c r="B217" s="36" t="s">
        <v>334</v>
      </c>
      <c r="C217" s="36" t="s">
        <v>496</v>
      </c>
      <c r="D217" s="16" t="s">
        <v>258</v>
      </c>
      <c r="E217" s="14" t="s">
        <v>257</v>
      </c>
      <c r="F217" s="22">
        <v>2579174</v>
      </c>
      <c r="G217" s="22">
        <v>1806916</v>
      </c>
      <c r="H217" s="22">
        <v>1397761</v>
      </c>
      <c r="I217" s="22">
        <v>0</v>
      </c>
      <c r="J217" s="22">
        <v>1397761</v>
      </c>
      <c r="K217" s="46"/>
    </row>
    <row r="218" spans="1:11" ht="32.25" customHeight="1" x14ac:dyDescent="0.2">
      <c r="A218" s="7">
        <v>147</v>
      </c>
      <c r="B218" s="36" t="s">
        <v>336</v>
      </c>
      <c r="C218" s="36" t="s">
        <v>497</v>
      </c>
      <c r="D218" s="16" t="s">
        <v>252</v>
      </c>
      <c r="E218" s="14" t="s">
        <v>476</v>
      </c>
      <c r="F218" s="22">
        <v>500000</v>
      </c>
      <c r="G218" s="22">
        <v>500000</v>
      </c>
      <c r="H218" s="22">
        <v>500000</v>
      </c>
      <c r="I218" s="22">
        <v>1500000</v>
      </c>
      <c r="J218" s="22">
        <v>0</v>
      </c>
      <c r="K218" s="46" t="s">
        <v>884</v>
      </c>
    </row>
    <row r="219" spans="1:11" x14ac:dyDescent="0.2">
      <c r="A219" s="63" t="s">
        <v>190</v>
      </c>
      <c r="B219" s="64"/>
      <c r="C219" s="64"/>
      <c r="D219" s="64"/>
      <c r="E219" s="65"/>
      <c r="F219" s="29">
        <f>SUM(F220:F241)</f>
        <v>142291847</v>
      </c>
      <c r="G219" s="29">
        <f t="shared" ref="G219:J219" si="30">SUM(G220:G241)</f>
        <v>404487982</v>
      </c>
      <c r="H219" s="29">
        <f t="shared" si="30"/>
        <v>474813884</v>
      </c>
      <c r="I219" s="29">
        <f t="shared" si="30"/>
        <v>625606827</v>
      </c>
      <c r="J219" s="29">
        <f t="shared" si="30"/>
        <v>31585324</v>
      </c>
      <c r="K219" s="30"/>
    </row>
    <row r="220" spans="1:11" x14ac:dyDescent="0.2">
      <c r="A220" s="7">
        <v>148</v>
      </c>
      <c r="B220" s="36" t="s">
        <v>131</v>
      </c>
      <c r="C220" s="36" t="s">
        <v>498</v>
      </c>
      <c r="D220" s="16" t="s">
        <v>343</v>
      </c>
      <c r="E220" s="14" t="s">
        <v>498</v>
      </c>
      <c r="F220" s="22">
        <v>14225000</v>
      </c>
      <c r="G220" s="22">
        <v>20420798</v>
      </c>
      <c r="H220" s="22">
        <v>21047292</v>
      </c>
      <c r="I220" s="22">
        <v>0</v>
      </c>
      <c r="J220" s="22">
        <v>21321636</v>
      </c>
      <c r="K220" s="46"/>
    </row>
    <row r="221" spans="1:11" ht="22.5" x14ac:dyDescent="0.2">
      <c r="A221" s="7">
        <v>149</v>
      </c>
      <c r="B221" s="36" t="s">
        <v>132</v>
      </c>
      <c r="C221" s="36" t="s">
        <v>499</v>
      </c>
      <c r="D221" s="16" t="s">
        <v>269</v>
      </c>
      <c r="E221" s="14" t="s">
        <v>500</v>
      </c>
      <c r="F221" s="22">
        <v>140670</v>
      </c>
      <c r="G221" s="22">
        <v>146569</v>
      </c>
      <c r="H221" s="22">
        <v>146569</v>
      </c>
      <c r="I221" s="22">
        <v>0</v>
      </c>
      <c r="J221" s="22">
        <v>146569</v>
      </c>
      <c r="K221" s="46"/>
    </row>
    <row r="222" spans="1:11" ht="22.5" x14ac:dyDescent="0.2">
      <c r="A222" s="7">
        <v>150</v>
      </c>
      <c r="B222" s="36" t="s">
        <v>133</v>
      </c>
      <c r="C222" s="36" t="s">
        <v>338</v>
      </c>
      <c r="D222" s="16" t="s">
        <v>266</v>
      </c>
      <c r="E222" s="14" t="s">
        <v>265</v>
      </c>
      <c r="F222" s="22">
        <v>1020000</v>
      </c>
      <c r="G222" s="22">
        <v>7852000</v>
      </c>
      <c r="H222" s="22">
        <v>11946000</v>
      </c>
      <c r="I222" s="22">
        <v>0</v>
      </c>
      <c r="J222" s="22">
        <v>0</v>
      </c>
      <c r="K222" s="46" t="s">
        <v>881</v>
      </c>
    </row>
    <row r="223" spans="1:11" x14ac:dyDescent="0.2">
      <c r="A223" s="7">
        <v>151</v>
      </c>
      <c r="B223" s="36" t="s">
        <v>192</v>
      </c>
      <c r="C223" s="36" t="s">
        <v>501</v>
      </c>
      <c r="D223" s="16" t="s">
        <v>266</v>
      </c>
      <c r="E223" s="14" t="s">
        <v>265</v>
      </c>
      <c r="F223" s="22">
        <v>57700000</v>
      </c>
      <c r="G223" s="22">
        <v>57600000</v>
      </c>
      <c r="H223" s="22">
        <v>60600000</v>
      </c>
      <c r="I223" s="22">
        <v>182100000</v>
      </c>
      <c r="J223" s="22">
        <v>0</v>
      </c>
      <c r="K223" s="46" t="s">
        <v>884</v>
      </c>
    </row>
    <row r="224" spans="1:11" ht="22.5" x14ac:dyDescent="0.2">
      <c r="A224" s="7">
        <v>152</v>
      </c>
      <c r="B224" s="36" t="s">
        <v>134</v>
      </c>
      <c r="C224" s="36" t="s">
        <v>178</v>
      </c>
      <c r="D224" s="16" t="s">
        <v>264</v>
      </c>
      <c r="E224" s="14" t="s">
        <v>178</v>
      </c>
      <c r="F224" s="22">
        <v>32871089</v>
      </c>
      <c r="G224" s="22">
        <v>6854118</v>
      </c>
      <c r="H224" s="22">
        <v>6854118</v>
      </c>
      <c r="I224" s="22">
        <v>0</v>
      </c>
      <c r="J224" s="22">
        <v>6854118</v>
      </c>
      <c r="K224" s="46"/>
    </row>
    <row r="225" spans="1:11" ht="22.5" x14ac:dyDescent="0.2">
      <c r="A225" s="7">
        <v>153</v>
      </c>
      <c r="B225" s="36" t="s">
        <v>135</v>
      </c>
      <c r="C225" s="36" t="s">
        <v>502</v>
      </c>
      <c r="D225" s="16" t="s">
        <v>264</v>
      </c>
      <c r="E225" s="14" t="s">
        <v>178</v>
      </c>
      <c r="F225" s="22">
        <v>327062</v>
      </c>
      <c r="G225" s="22">
        <v>327062</v>
      </c>
      <c r="H225" s="22">
        <v>327062</v>
      </c>
      <c r="I225" s="22">
        <v>0</v>
      </c>
      <c r="J225" s="22">
        <v>327062</v>
      </c>
      <c r="K225" s="46"/>
    </row>
    <row r="226" spans="1:11" x14ac:dyDescent="0.2">
      <c r="A226" s="7">
        <v>154</v>
      </c>
      <c r="B226" s="36" t="s">
        <v>136</v>
      </c>
      <c r="C226" s="36" t="s">
        <v>339</v>
      </c>
      <c r="D226" s="16" t="s">
        <v>266</v>
      </c>
      <c r="E226" s="14" t="s">
        <v>265</v>
      </c>
      <c r="F226" s="22">
        <v>0</v>
      </c>
      <c r="G226" s="22">
        <v>1200000</v>
      </c>
      <c r="H226" s="22">
        <v>1800000</v>
      </c>
      <c r="I226" s="22">
        <v>0</v>
      </c>
      <c r="J226" s="22">
        <v>2000000</v>
      </c>
      <c r="K226" s="46"/>
    </row>
    <row r="227" spans="1:11" ht="45" x14ac:dyDescent="0.2">
      <c r="A227" s="7">
        <v>155</v>
      </c>
      <c r="B227" s="36" t="s">
        <v>137</v>
      </c>
      <c r="C227" s="36" t="s">
        <v>337</v>
      </c>
      <c r="D227" s="33" t="s">
        <v>888</v>
      </c>
      <c r="E227" s="8" t="s">
        <v>888</v>
      </c>
      <c r="F227" s="22">
        <v>32838674</v>
      </c>
      <c r="G227" s="22">
        <v>26914499</v>
      </c>
      <c r="H227" s="22">
        <v>14683713</v>
      </c>
      <c r="I227" s="22">
        <v>8160177</v>
      </c>
      <c r="J227" s="22">
        <v>0</v>
      </c>
      <c r="K227" s="46" t="s">
        <v>886</v>
      </c>
    </row>
    <row r="228" spans="1:11" ht="22.5" x14ac:dyDescent="0.2">
      <c r="A228" s="7">
        <v>156</v>
      </c>
      <c r="B228" s="36" t="s">
        <v>268</v>
      </c>
      <c r="C228" s="36" t="s">
        <v>180</v>
      </c>
      <c r="D228" s="16" t="s">
        <v>269</v>
      </c>
      <c r="E228" s="14" t="s">
        <v>500</v>
      </c>
      <c r="F228" s="22">
        <v>37011</v>
      </c>
      <c r="G228" s="22">
        <v>34551</v>
      </c>
      <c r="H228" s="22">
        <v>34551</v>
      </c>
      <c r="I228" s="22">
        <v>0</v>
      </c>
      <c r="J228" s="22">
        <v>34551</v>
      </c>
      <c r="K228" s="46"/>
    </row>
    <row r="229" spans="1:11" ht="45" x14ac:dyDescent="0.2">
      <c r="A229" s="7">
        <v>157</v>
      </c>
      <c r="B229" s="36" t="s">
        <v>138</v>
      </c>
      <c r="C229" s="36" t="s">
        <v>503</v>
      </c>
      <c r="D229" s="33" t="s">
        <v>888</v>
      </c>
      <c r="E229" s="8" t="s">
        <v>888</v>
      </c>
      <c r="F229" s="22">
        <v>1640000</v>
      </c>
      <c r="G229" s="22">
        <v>279510000</v>
      </c>
      <c r="H229" s="22">
        <v>341997368</v>
      </c>
      <c r="I229" s="22">
        <v>435000000</v>
      </c>
      <c r="J229" s="22">
        <v>0</v>
      </c>
      <c r="K229" s="46" t="s">
        <v>883</v>
      </c>
    </row>
    <row r="230" spans="1:11" ht="45" x14ac:dyDescent="0.2">
      <c r="A230" s="7">
        <v>158</v>
      </c>
      <c r="B230" s="36" t="s">
        <v>139</v>
      </c>
      <c r="C230" s="36" t="s">
        <v>504</v>
      </c>
      <c r="D230" s="33" t="s">
        <v>888</v>
      </c>
      <c r="E230" s="8" t="s">
        <v>888</v>
      </c>
      <c r="F230" s="22">
        <v>391352</v>
      </c>
      <c r="G230" s="22">
        <v>185652</v>
      </c>
      <c r="H230" s="22">
        <v>113052</v>
      </c>
      <c r="I230" s="22">
        <v>0</v>
      </c>
      <c r="J230" s="22">
        <v>113052</v>
      </c>
      <c r="K230" s="46"/>
    </row>
    <row r="231" spans="1:11" x14ac:dyDescent="0.2">
      <c r="A231" s="7">
        <v>159</v>
      </c>
      <c r="B231" s="36" t="s">
        <v>140</v>
      </c>
      <c r="C231" s="36" t="s">
        <v>505</v>
      </c>
      <c r="D231" s="16" t="s">
        <v>506</v>
      </c>
      <c r="E231" s="14" t="s">
        <v>507</v>
      </c>
      <c r="F231" s="22">
        <v>0</v>
      </c>
      <c r="G231" s="22">
        <v>0</v>
      </c>
      <c r="H231" s="22">
        <v>11400000</v>
      </c>
      <c r="I231" s="22">
        <v>0</v>
      </c>
      <c r="J231" s="22">
        <v>0</v>
      </c>
      <c r="K231" s="46" t="s">
        <v>886</v>
      </c>
    </row>
    <row r="232" spans="1:11" x14ac:dyDescent="0.2">
      <c r="A232" s="7">
        <v>160</v>
      </c>
      <c r="B232" s="36" t="s">
        <v>141</v>
      </c>
      <c r="C232" s="36" t="s">
        <v>179</v>
      </c>
      <c r="D232" s="16" t="s">
        <v>266</v>
      </c>
      <c r="E232" s="14" t="s">
        <v>265</v>
      </c>
      <c r="F232" s="22">
        <v>0</v>
      </c>
      <c r="G232" s="22">
        <v>50000</v>
      </c>
      <c r="H232" s="22">
        <v>2050600</v>
      </c>
      <c r="I232" s="22">
        <v>0</v>
      </c>
      <c r="J232" s="22">
        <v>0</v>
      </c>
      <c r="K232" s="46"/>
    </row>
    <row r="233" spans="1:11" ht="45" x14ac:dyDescent="0.2">
      <c r="A233" s="7">
        <v>161</v>
      </c>
      <c r="B233" s="36" t="s">
        <v>142</v>
      </c>
      <c r="C233" s="36" t="s">
        <v>508</v>
      </c>
      <c r="D233" s="33" t="s">
        <v>888</v>
      </c>
      <c r="E233" s="8" t="s">
        <v>888</v>
      </c>
      <c r="F233" s="22">
        <v>13400</v>
      </c>
      <c r="G233" s="22">
        <v>36400</v>
      </c>
      <c r="H233" s="22">
        <v>36400</v>
      </c>
      <c r="I233" s="22">
        <v>0</v>
      </c>
      <c r="J233" s="22">
        <v>36400</v>
      </c>
      <c r="K233" s="46"/>
    </row>
    <row r="234" spans="1:11" ht="45" x14ac:dyDescent="0.2">
      <c r="A234" s="7">
        <v>162</v>
      </c>
      <c r="B234" s="36" t="s">
        <v>143</v>
      </c>
      <c r="C234" s="36" t="s">
        <v>509</v>
      </c>
      <c r="D234" s="33" t="s">
        <v>888</v>
      </c>
      <c r="E234" s="8" t="s">
        <v>888</v>
      </c>
      <c r="F234" s="22">
        <v>50000</v>
      </c>
      <c r="G234" s="22">
        <v>60000</v>
      </c>
      <c r="H234" s="22">
        <v>60000</v>
      </c>
      <c r="I234" s="22">
        <v>0</v>
      </c>
      <c r="J234" s="22">
        <v>60000</v>
      </c>
      <c r="K234" s="46"/>
    </row>
    <row r="235" spans="1:11" ht="45" x14ac:dyDescent="0.2">
      <c r="A235" s="7">
        <v>163</v>
      </c>
      <c r="B235" s="36" t="s">
        <v>144</v>
      </c>
      <c r="C235" s="36" t="s">
        <v>510</v>
      </c>
      <c r="D235" s="33" t="s">
        <v>888</v>
      </c>
      <c r="E235" s="8" t="s">
        <v>888</v>
      </c>
      <c r="F235" s="22">
        <v>35000</v>
      </c>
      <c r="G235" s="22">
        <v>70000</v>
      </c>
      <c r="H235" s="22">
        <v>70000</v>
      </c>
      <c r="I235" s="22">
        <v>210000</v>
      </c>
      <c r="J235" s="22">
        <v>0</v>
      </c>
      <c r="K235" s="46" t="s">
        <v>884</v>
      </c>
    </row>
    <row r="236" spans="1:11" ht="45" x14ac:dyDescent="0.2">
      <c r="A236" s="7">
        <v>164</v>
      </c>
      <c r="B236" s="36" t="s">
        <v>145</v>
      </c>
      <c r="C236" s="36" t="s">
        <v>511</v>
      </c>
      <c r="D236" s="33" t="s">
        <v>888</v>
      </c>
      <c r="E236" s="8" t="s">
        <v>888</v>
      </c>
      <c r="F236" s="22">
        <v>217873</v>
      </c>
      <c r="G236" s="22">
        <v>141617</v>
      </c>
      <c r="H236" s="22">
        <v>55223</v>
      </c>
      <c r="I236" s="22">
        <v>136650</v>
      </c>
      <c r="J236" s="22">
        <v>0</v>
      </c>
      <c r="K236" s="46" t="s">
        <v>883</v>
      </c>
    </row>
    <row r="237" spans="1:11" ht="45" x14ac:dyDescent="0.2">
      <c r="A237" s="7">
        <v>165</v>
      </c>
      <c r="B237" s="36" t="s">
        <v>512</v>
      </c>
      <c r="C237" s="36" t="s">
        <v>181</v>
      </c>
      <c r="D237" s="33" t="s">
        <v>888</v>
      </c>
      <c r="E237" s="8" t="s">
        <v>888</v>
      </c>
      <c r="F237" s="22">
        <v>25284</v>
      </c>
      <c r="G237" s="22">
        <v>25284</v>
      </c>
      <c r="H237" s="22">
        <v>25284</v>
      </c>
      <c r="I237" s="22">
        <v>0</v>
      </c>
      <c r="J237" s="22">
        <v>25284</v>
      </c>
      <c r="K237" s="46"/>
    </row>
    <row r="238" spans="1:11" ht="45" x14ac:dyDescent="0.2">
      <c r="A238" s="7">
        <v>166</v>
      </c>
      <c r="B238" s="36" t="s">
        <v>513</v>
      </c>
      <c r="C238" s="36" t="s">
        <v>514</v>
      </c>
      <c r="D238" s="33" t="s">
        <v>888</v>
      </c>
      <c r="E238" s="8" t="s">
        <v>888</v>
      </c>
      <c r="F238" s="22">
        <v>57832</v>
      </c>
      <c r="G238" s="22">
        <v>57832</v>
      </c>
      <c r="H238" s="22">
        <v>57832</v>
      </c>
      <c r="I238" s="22">
        <v>0</v>
      </c>
      <c r="J238" s="22">
        <v>57832</v>
      </c>
      <c r="K238" s="46"/>
    </row>
    <row r="239" spans="1:11" ht="22.5" x14ac:dyDescent="0.2">
      <c r="A239" s="7">
        <v>167</v>
      </c>
      <c r="B239" s="36" t="s">
        <v>515</v>
      </c>
      <c r="C239" s="36" t="s">
        <v>516</v>
      </c>
      <c r="D239" s="16" t="s">
        <v>343</v>
      </c>
      <c r="E239" s="14" t="s">
        <v>498</v>
      </c>
      <c r="F239" s="22">
        <v>500000</v>
      </c>
      <c r="G239" s="22">
        <v>2800000</v>
      </c>
      <c r="H239" s="22">
        <v>400000</v>
      </c>
      <c r="I239" s="22">
        <v>0</v>
      </c>
      <c r="J239" s="22">
        <v>0</v>
      </c>
      <c r="K239" s="46" t="s">
        <v>881</v>
      </c>
    </row>
    <row r="240" spans="1:11" ht="22.5" x14ac:dyDescent="0.2">
      <c r="A240" s="7">
        <v>168</v>
      </c>
      <c r="B240" s="36" t="s">
        <v>517</v>
      </c>
      <c r="C240" s="36" t="s">
        <v>518</v>
      </c>
      <c r="D240" s="16" t="s">
        <v>199</v>
      </c>
      <c r="E240" s="14" t="s">
        <v>197</v>
      </c>
      <c r="F240" s="22">
        <v>0</v>
      </c>
      <c r="G240" s="22">
        <v>0</v>
      </c>
      <c r="H240" s="22">
        <v>500000</v>
      </c>
      <c r="I240" s="22">
        <v>0</v>
      </c>
      <c r="J240" s="22">
        <v>0</v>
      </c>
      <c r="K240" s="46" t="s">
        <v>881</v>
      </c>
    </row>
    <row r="241" spans="1:11" ht="25.5" customHeight="1" x14ac:dyDescent="0.2">
      <c r="A241" s="7">
        <v>169</v>
      </c>
      <c r="B241" s="36" t="s">
        <v>519</v>
      </c>
      <c r="C241" s="36" t="s">
        <v>520</v>
      </c>
      <c r="D241" s="16" t="s">
        <v>521</v>
      </c>
      <c r="E241" s="14" t="s">
        <v>522</v>
      </c>
      <c r="F241" s="22">
        <v>201600</v>
      </c>
      <c r="G241" s="22">
        <v>201600</v>
      </c>
      <c r="H241" s="22">
        <v>608820</v>
      </c>
      <c r="I241" s="22">
        <v>0</v>
      </c>
      <c r="J241" s="22">
        <v>608820</v>
      </c>
      <c r="K241" s="46"/>
    </row>
    <row r="242" spans="1:11" x14ac:dyDescent="0.2">
      <c r="A242" s="63" t="s">
        <v>191</v>
      </c>
      <c r="B242" s="64"/>
      <c r="C242" s="64"/>
      <c r="D242" s="64"/>
      <c r="E242" s="65"/>
      <c r="F242" s="29">
        <f>SUM(F243,F247:F248,F253,F256,F259,F262:F270,F273,F281,F284,F287:F294,F298,F302:F305)</f>
        <v>76230631</v>
      </c>
      <c r="G242" s="29">
        <f t="shared" ref="G242:J242" si="31">SUM(G243,G247:G248,G253,G256,G259,G262:G270,G273,G281,G284,G287:G294,G298,G302:G305)</f>
        <v>121809005</v>
      </c>
      <c r="H242" s="29">
        <f t="shared" si="31"/>
        <v>153978511</v>
      </c>
      <c r="I242" s="29">
        <f t="shared" si="31"/>
        <v>2503868</v>
      </c>
      <c r="J242" s="29">
        <f t="shared" si="31"/>
        <v>149957043</v>
      </c>
      <c r="K242" s="30"/>
    </row>
    <row r="243" spans="1:11" ht="22.5" x14ac:dyDescent="0.2">
      <c r="A243" s="7">
        <v>170</v>
      </c>
      <c r="B243" s="36" t="s">
        <v>146</v>
      </c>
      <c r="C243" s="36" t="s">
        <v>523</v>
      </c>
      <c r="D243" s="33"/>
      <c r="E243" s="34" t="s">
        <v>194</v>
      </c>
      <c r="F243" s="22">
        <f>SUM(F244:F246)</f>
        <v>9850680</v>
      </c>
      <c r="G243" s="22">
        <f t="shared" ref="G243:J243" si="32">SUM(G244:G246)</f>
        <v>10460772</v>
      </c>
      <c r="H243" s="22">
        <f t="shared" si="32"/>
        <v>11986002</v>
      </c>
      <c r="I243" s="22">
        <f t="shared" si="32"/>
        <v>0</v>
      </c>
      <c r="J243" s="22">
        <f t="shared" si="32"/>
        <v>11986002</v>
      </c>
      <c r="K243" s="46"/>
    </row>
    <row r="244" spans="1:11" ht="24" customHeight="1" x14ac:dyDescent="0.2">
      <c r="A244" s="7"/>
      <c r="B244" s="36"/>
      <c r="C244" s="36"/>
      <c r="D244" s="16" t="s">
        <v>224</v>
      </c>
      <c r="E244" s="8" t="s">
        <v>344</v>
      </c>
      <c r="F244" s="23">
        <v>7833219</v>
      </c>
      <c r="G244" s="23">
        <v>8203743</v>
      </c>
      <c r="H244" s="23">
        <v>9130053</v>
      </c>
      <c r="I244" s="23">
        <v>0</v>
      </c>
      <c r="J244" s="23">
        <v>9130053</v>
      </c>
      <c r="K244" s="46"/>
    </row>
    <row r="245" spans="1:11" ht="26.25" customHeight="1" x14ac:dyDescent="0.2">
      <c r="A245" s="7"/>
      <c r="B245" s="36"/>
      <c r="C245" s="36"/>
      <c r="D245" s="16" t="s">
        <v>278</v>
      </c>
      <c r="E245" s="8" t="s">
        <v>277</v>
      </c>
      <c r="F245" s="23">
        <v>1968233</v>
      </c>
      <c r="G245" s="23">
        <v>2207801</v>
      </c>
      <c r="H245" s="23">
        <v>2806721</v>
      </c>
      <c r="I245" s="23">
        <v>0</v>
      </c>
      <c r="J245" s="23">
        <v>2806721</v>
      </c>
      <c r="K245" s="46"/>
    </row>
    <row r="246" spans="1:11" x14ac:dyDescent="0.2">
      <c r="A246" s="7"/>
      <c r="B246" s="36"/>
      <c r="C246" s="36"/>
      <c r="D246" s="16" t="s">
        <v>292</v>
      </c>
      <c r="E246" s="8" t="s">
        <v>291</v>
      </c>
      <c r="F246" s="23">
        <v>49228</v>
      </c>
      <c r="G246" s="23">
        <v>49228</v>
      </c>
      <c r="H246" s="23">
        <v>49228</v>
      </c>
      <c r="I246" s="23">
        <v>0</v>
      </c>
      <c r="J246" s="23">
        <v>49228</v>
      </c>
      <c r="K246" s="46"/>
    </row>
    <row r="247" spans="1:11" x14ac:dyDescent="0.2">
      <c r="A247" s="50">
        <v>171</v>
      </c>
      <c r="B247" s="36" t="s">
        <v>147</v>
      </c>
      <c r="C247" s="36" t="s">
        <v>341</v>
      </c>
      <c r="D247" s="16" t="s">
        <v>224</v>
      </c>
      <c r="E247" s="8" t="s">
        <v>344</v>
      </c>
      <c r="F247" s="23">
        <v>2503868</v>
      </c>
      <c r="G247" s="23">
        <v>2503868</v>
      </c>
      <c r="H247" s="23">
        <v>2503868</v>
      </c>
      <c r="I247" s="23">
        <v>2503868</v>
      </c>
      <c r="J247" s="23">
        <v>0</v>
      </c>
      <c r="K247" s="46">
        <v>2026</v>
      </c>
    </row>
    <row r="248" spans="1:11" ht="22.5" x14ac:dyDescent="0.2">
      <c r="A248" s="50">
        <v>172</v>
      </c>
      <c r="B248" s="36" t="s">
        <v>148</v>
      </c>
      <c r="C248" s="36" t="s">
        <v>274</v>
      </c>
      <c r="D248" s="16"/>
      <c r="E248" s="34" t="s">
        <v>194</v>
      </c>
      <c r="F248" s="23">
        <f>SUM(F251:F252)</f>
        <v>6958461</v>
      </c>
      <c r="G248" s="23">
        <f t="shared" ref="G248:J248" si="33">SUM(G251:G252)</f>
        <v>11581531</v>
      </c>
      <c r="H248" s="23">
        <f t="shared" si="33"/>
        <v>21379413</v>
      </c>
      <c r="I248" s="23">
        <f t="shared" si="33"/>
        <v>0</v>
      </c>
      <c r="J248" s="23">
        <f t="shared" si="33"/>
        <v>21379413</v>
      </c>
      <c r="K248" s="46"/>
    </row>
    <row r="249" spans="1:11" ht="22.5" x14ac:dyDescent="0.2">
      <c r="A249" s="7"/>
      <c r="B249" s="36"/>
      <c r="C249" s="36"/>
      <c r="D249" s="16" t="s">
        <v>273</v>
      </c>
      <c r="E249" s="8" t="s">
        <v>890</v>
      </c>
      <c r="F249" s="23">
        <v>6111958</v>
      </c>
      <c r="G249" s="23">
        <v>10310684</v>
      </c>
      <c r="H249" s="23">
        <v>18982564</v>
      </c>
      <c r="I249" s="23">
        <v>0</v>
      </c>
      <c r="J249" s="23">
        <v>18982564</v>
      </c>
      <c r="K249" s="46"/>
    </row>
    <row r="250" spans="1:11" ht="22.5" x14ac:dyDescent="0.2">
      <c r="A250" s="7"/>
      <c r="B250" s="36"/>
      <c r="C250" s="36"/>
      <c r="D250" s="16" t="s">
        <v>276</v>
      </c>
      <c r="E250" s="8" t="s">
        <v>891</v>
      </c>
      <c r="F250" s="23">
        <v>822908</v>
      </c>
      <c r="G250" s="23">
        <v>1270847</v>
      </c>
      <c r="H250" s="23">
        <v>2396849</v>
      </c>
      <c r="I250" s="23">
        <v>0</v>
      </c>
      <c r="J250" s="23">
        <v>2396849</v>
      </c>
      <c r="K250" s="46"/>
    </row>
    <row r="251" spans="1:11" ht="22.5" x14ac:dyDescent="0.2">
      <c r="A251" s="7"/>
      <c r="B251" s="36"/>
      <c r="C251" s="36"/>
      <c r="D251" s="16" t="s">
        <v>272</v>
      </c>
      <c r="E251" s="8" t="s">
        <v>526</v>
      </c>
      <c r="F251" s="23">
        <v>23595</v>
      </c>
      <c r="G251" s="23">
        <v>0</v>
      </c>
      <c r="H251" s="23">
        <v>0</v>
      </c>
      <c r="I251" s="23">
        <v>0</v>
      </c>
      <c r="J251" s="23">
        <v>0</v>
      </c>
      <c r="K251" s="46" t="s">
        <v>878</v>
      </c>
    </row>
    <row r="252" spans="1:11" ht="22.5" x14ac:dyDescent="0.2">
      <c r="A252" s="7"/>
      <c r="B252" s="36"/>
      <c r="C252" s="36"/>
      <c r="D252" s="16" t="s">
        <v>275</v>
      </c>
      <c r="E252" s="8" t="s">
        <v>894</v>
      </c>
      <c r="F252" s="23">
        <v>6934866</v>
      </c>
      <c r="G252" s="23">
        <v>11581531</v>
      </c>
      <c r="H252" s="23">
        <v>21379413</v>
      </c>
      <c r="I252" s="23">
        <v>0</v>
      </c>
      <c r="J252" s="23">
        <v>21379413</v>
      </c>
      <c r="K252" s="46"/>
    </row>
    <row r="253" spans="1:11" x14ac:dyDescent="0.2">
      <c r="A253" s="7">
        <v>173</v>
      </c>
      <c r="B253" s="36" t="s">
        <v>149</v>
      </c>
      <c r="C253" s="36" t="s">
        <v>527</v>
      </c>
      <c r="D253" s="16"/>
      <c r="E253" s="34" t="s">
        <v>194</v>
      </c>
      <c r="F253" s="23">
        <f>SUM(F254:F255)</f>
        <v>2362829</v>
      </c>
      <c r="G253" s="23">
        <f t="shared" ref="G253:J253" si="34">SUM(G254:G255)</f>
        <v>13791482</v>
      </c>
      <c r="H253" s="23">
        <f t="shared" si="34"/>
        <v>30829222</v>
      </c>
      <c r="I253" s="23">
        <f t="shared" si="34"/>
        <v>0</v>
      </c>
      <c r="J253" s="23">
        <f t="shared" si="34"/>
        <v>30829222</v>
      </c>
      <c r="K253" s="46"/>
    </row>
    <row r="254" spans="1:11" x14ac:dyDescent="0.2">
      <c r="A254" s="7"/>
      <c r="B254" s="36"/>
      <c r="C254" s="36"/>
      <c r="D254" s="16" t="s">
        <v>273</v>
      </c>
      <c r="E254" s="8" t="s">
        <v>524</v>
      </c>
      <c r="F254" s="23">
        <v>2348672</v>
      </c>
      <c r="G254" s="23">
        <v>13791482</v>
      </c>
      <c r="H254" s="23">
        <v>30829222</v>
      </c>
      <c r="I254" s="23">
        <v>0</v>
      </c>
      <c r="J254" s="23">
        <v>30829222</v>
      </c>
      <c r="K254" s="46"/>
    </row>
    <row r="255" spans="1:11" ht="22.5" x14ac:dyDescent="0.2">
      <c r="A255" s="7"/>
      <c r="B255" s="36"/>
      <c r="C255" s="36"/>
      <c r="D255" s="16" t="s">
        <v>272</v>
      </c>
      <c r="E255" s="8" t="s">
        <v>526</v>
      </c>
      <c r="F255" s="23">
        <v>14157</v>
      </c>
      <c r="G255" s="23">
        <v>0</v>
      </c>
      <c r="H255" s="23">
        <v>0</v>
      </c>
      <c r="I255" s="23">
        <v>0</v>
      </c>
      <c r="J255" s="23">
        <v>0</v>
      </c>
      <c r="K255" s="46" t="s">
        <v>878</v>
      </c>
    </row>
    <row r="256" spans="1:11" x14ac:dyDescent="0.2">
      <c r="A256" s="7">
        <v>174</v>
      </c>
      <c r="B256" s="36" t="s">
        <v>150</v>
      </c>
      <c r="C256" s="36" t="s">
        <v>528</v>
      </c>
      <c r="D256" s="16"/>
      <c r="E256" s="34" t="s">
        <v>194</v>
      </c>
      <c r="F256" s="23">
        <f>SUM(F257:F258)</f>
        <v>2093164</v>
      </c>
      <c r="G256" s="23">
        <f t="shared" ref="G256:J256" si="35">SUM(G257:G258)</f>
        <v>2062490</v>
      </c>
      <c r="H256" s="23">
        <f t="shared" si="35"/>
        <v>2062490</v>
      </c>
      <c r="I256" s="23">
        <f t="shared" si="35"/>
        <v>0</v>
      </c>
      <c r="J256" s="23">
        <f t="shared" si="35"/>
        <v>2062490</v>
      </c>
      <c r="K256" s="46"/>
    </row>
    <row r="257" spans="1:12" x14ac:dyDescent="0.2">
      <c r="A257" s="40"/>
      <c r="B257" s="36"/>
      <c r="C257" s="36"/>
      <c r="D257" s="16" t="s">
        <v>251</v>
      </c>
      <c r="E257" s="8" t="s">
        <v>271</v>
      </c>
      <c r="F257" s="23">
        <v>2062490</v>
      </c>
      <c r="G257" s="23">
        <v>2062490</v>
      </c>
      <c r="H257" s="23">
        <v>2062490</v>
      </c>
      <c r="I257" s="23">
        <v>0</v>
      </c>
      <c r="J257" s="23">
        <v>2062490</v>
      </c>
      <c r="K257" s="46"/>
    </row>
    <row r="258" spans="1:12" x14ac:dyDescent="0.2">
      <c r="A258" s="7"/>
      <c r="B258" s="36"/>
      <c r="C258" s="36"/>
      <c r="D258" s="16" t="s">
        <v>279</v>
      </c>
      <c r="E258" s="8" t="s">
        <v>529</v>
      </c>
      <c r="F258" s="23">
        <v>30674</v>
      </c>
      <c r="G258" s="23">
        <v>0</v>
      </c>
      <c r="H258" s="23">
        <v>0</v>
      </c>
      <c r="I258" s="23">
        <v>0</v>
      </c>
      <c r="J258" s="23">
        <v>0</v>
      </c>
      <c r="K258" s="46" t="s">
        <v>878</v>
      </c>
    </row>
    <row r="259" spans="1:12" ht="22.5" x14ac:dyDescent="0.2">
      <c r="A259" s="7">
        <v>175</v>
      </c>
      <c r="B259" s="36" t="s">
        <v>151</v>
      </c>
      <c r="C259" s="36" t="s">
        <v>899</v>
      </c>
      <c r="D259" s="16"/>
      <c r="E259" s="34" t="s">
        <v>194</v>
      </c>
      <c r="F259" s="23">
        <f>SUM(F260:F261)</f>
        <v>711026</v>
      </c>
      <c r="G259" s="23">
        <f t="shared" ref="G259" si="36">SUM(G260:G261)</f>
        <v>663394</v>
      </c>
      <c r="H259" s="23">
        <f t="shared" ref="H259" si="37">SUM(H260:H261)</f>
        <v>699394</v>
      </c>
      <c r="I259" s="23">
        <f t="shared" ref="I259" si="38">SUM(I260:I261)</f>
        <v>0</v>
      </c>
      <c r="J259" s="23">
        <f t="shared" ref="J259" si="39">SUM(J260:J261)</f>
        <v>699394</v>
      </c>
      <c r="K259" s="46"/>
    </row>
    <row r="260" spans="1:12" x14ac:dyDescent="0.2">
      <c r="A260" s="7"/>
      <c r="B260" s="36"/>
      <c r="C260" s="36"/>
      <c r="D260" s="16" t="s">
        <v>224</v>
      </c>
      <c r="E260" s="8" t="s">
        <v>344</v>
      </c>
      <c r="F260" s="23">
        <v>639394</v>
      </c>
      <c r="G260" s="23">
        <v>663394</v>
      </c>
      <c r="H260" s="23">
        <v>699394</v>
      </c>
      <c r="I260" s="23">
        <v>0</v>
      </c>
      <c r="J260" s="23">
        <v>699394</v>
      </c>
      <c r="K260" s="46"/>
    </row>
    <row r="261" spans="1:12" x14ac:dyDescent="0.2">
      <c r="A261" s="7"/>
      <c r="B261" s="36"/>
      <c r="C261" s="36"/>
      <c r="D261" s="16" t="s">
        <v>279</v>
      </c>
      <c r="E261" s="8" t="s">
        <v>529</v>
      </c>
      <c r="F261" s="23">
        <v>71632</v>
      </c>
      <c r="G261" s="23">
        <v>0</v>
      </c>
      <c r="H261" s="23">
        <v>0</v>
      </c>
      <c r="I261" s="23">
        <v>0</v>
      </c>
      <c r="J261" s="23">
        <v>0</v>
      </c>
      <c r="K261" s="46" t="s">
        <v>878</v>
      </c>
    </row>
    <row r="262" spans="1:12" ht="22.5" x14ac:dyDescent="0.2">
      <c r="A262" s="7">
        <v>176</v>
      </c>
      <c r="B262" s="36" t="s">
        <v>152</v>
      </c>
      <c r="C262" s="36" t="s">
        <v>530</v>
      </c>
      <c r="D262" s="16" t="s">
        <v>224</v>
      </c>
      <c r="E262" s="8" t="s">
        <v>344</v>
      </c>
      <c r="F262" s="23">
        <v>689830</v>
      </c>
      <c r="G262" s="23">
        <v>689830</v>
      </c>
      <c r="H262" s="23">
        <v>689830</v>
      </c>
      <c r="I262" s="23">
        <v>0</v>
      </c>
      <c r="J262" s="23">
        <v>689830</v>
      </c>
      <c r="K262" s="46"/>
    </row>
    <row r="263" spans="1:12" x14ac:dyDescent="0.2">
      <c r="A263" s="7">
        <v>177</v>
      </c>
      <c r="B263" s="36" t="s">
        <v>153</v>
      </c>
      <c r="C263" s="36" t="s">
        <v>531</v>
      </c>
      <c r="D263" s="16" t="s">
        <v>224</v>
      </c>
      <c r="E263" s="8" t="s">
        <v>344</v>
      </c>
      <c r="F263" s="23">
        <v>5687888</v>
      </c>
      <c r="G263" s="23">
        <v>5785757</v>
      </c>
      <c r="H263" s="23">
        <v>5973349</v>
      </c>
      <c r="I263" s="23">
        <v>0</v>
      </c>
      <c r="J263" s="23">
        <v>5973349</v>
      </c>
      <c r="K263" s="46"/>
    </row>
    <row r="264" spans="1:12" x14ac:dyDescent="0.2">
      <c r="A264" s="7">
        <v>178</v>
      </c>
      <c r="B264" s="36" t="s">
        <v>154</v>
      </c>
      <c r="C264" s="36" t="s">
        <v>532</v>
      </c>
      <c r="D264" s="16" t="s">
        <v>224</v>
      </c>
      <c r="E264" s="8" t="s">
        <v>344</v>
      </c>
      <c r="F264" s="23">
        <v>878628</v>
      </c>
      <c r="G264" s="23">
        <v>878628</v>
      </c>
      <c r="H264" s="23">
        <v>878628</v>
      </c>
      <c r="I264" s="23">
        <v>0</v>
      </c>
      <c r="J264" s="23">
        <v>878628</v>
      </c>
      <c r="K264" s="46"/>
    </row>
    <row r="265" spans="1:12" ht="22.5" x14ac:dyDescent="0.2">
      <c r="A265" s="7">
        <v>179</v>
      </c>
      <c r="B265" s="36" t="s">
        <v>155</v>
      </c>
      <c r="C265" s="36" t="s">
        <v>533</v>
      </c>
      <c r="D265" s="16" t="s">
        <v>224</v>
      </c>
      <c r="E265" s="8" t="s">
        <v>344</v>
      </c>
      <c r="F265" s="23">
        <v>818954</v>
      </c>
      <c r="G265" s="23">
        <v>818954</v>
      </c>
      <c r="H265" s="23">
        <v>818954</v>
      </c>
      <c r="I265" s="23">
        <v>0</v>
      </c>
      <c r="J265" s="23">
        <v>818954</v>
      </c>
      <c r="K265" s="46"/>
    </row>
    <row r="266" spans="1:12" ht="22.5" x14ac:dyDescent="0.2">
      <c r="A266" s="7">
        <v>180</v>
      </c>
      <c r="B266" s="36" t="s">
        <v>156</v>
      </c>
      <c r="C266" s="36" t="s">
        <v>534</v>
      </c>
      <c r="D266" s="16" t="s">
        <v>259</v>
      </c>
      <c r="E266" s="8" t="s">
        <v>535</v>
      </c>
      <c r="F266" s="23">
        <v>126720</v>
      </c>
      <c r="G266" s="23">
        <v>760200</v>
      </c>
      <c r="H266" s="23">
        <v>1520400</v>
      </c>
      <c r="I266" s="23">
        <v>0</v>
      </c>
      <c r="J266" s="23">
        <v>2662800</v>
      </c>
      <c r="K266" s="46"/>
    </row>
    <row r="267" spans="1:12" ht="23.25" customHeight="1" x14ac:dyDescent="0.2">
      <c r="A267" s="7">
        <v>181</v>
      </c>
      <c r="B267" s="36" t="s">
        <v>157</v>
      </c>
      <c r="C267" s="36" t="s">
        <v>536</v>
      </c>
      <c r="D267" s="16" t="s">
        <v>294</v>
      </c>
      <c r="E267" s="8" t="s">
        <v>293</v>
      </c>
      <c r="F267" s="23">
        <v>1090483</v>
      </c>
      <c r="G267" s="23">
        <v>1090483</v>
      </c>
      <c r="H267" s="23">
        <v>1090483</v>
      </c>
      <c r="I267" s="23">
        <v>0</v>
      </c>
      <c r="J267" s="23">
        <v>1090483</v>
      </c>
      <c r="K267" s="46"/>
    </row>
    <row r="268" spans="1:12" ht="22.5" x14ac:dyDescent="0.2">
      <c r="A268" s="7">
        <v>182</v>
      </c>
      <c r="B268" s="36" t="s">
        <v>158</v>
      </c>
      <c r="C268" s="36" t="s">
        <v>900</v>
      </c>
      <c r="D268" s="16" t="s">
        <v>290</v>
      </c>
      <c r="E268" s="8" t="s">
        <v>289</v>
      </c>
      <c r="F268" s="23">
        <v>133019</v>
      </c>
      <c r="G268" s="23">
        <v>226163</v>
      </c>
      <c r="H268" s="23">
        <v>215766</v>
      </c>
      <c r="I268" s="23">
        <v>0</v>
      </c>
      <c r="J268" s="23">
        <v>215766</v>
      </c>
      <c r="K268" s="46"/>
    </row>
    <row r="269" spans="1:12" ht="22.5" x14ac:dyDescent="0.2">
      <c r="A269" s="7">
        <v>183</v>
      </c>
      <c r="B269" s="36" t="s">
        <v>159</v>
      </c>
      <c r="C269" s="36" t="s">
        <v>537</v>
      </c>
      <c r="D269" s="16" t="s">
        <v>224</v>
      </c>
      <c r="E269" s="8" t="s">
        <v>344</v>
      </c>
      <c r="F269" s="23">
        <v>3542600</v>
      </c>
      <c r="G269" s="23">
        <v>7085200</v>
      </c>
      <c r="H269" s="23">
        <v>10627800</v>
      </c>
      <c r="I269" s="23">
        <v>0</v>
      </c>
      <c r="J269" s="23">
        <v>10627800</v>
      </c>
      <c r="K269" s="46"/>
      <c r="L269" s="41"/>
    </row>
    <row r="270" spans="1:12" ht="22.5" x14ac:dyDescent="0.2">
      <c r="A270" s="7">
        <v>184</v>
      </c>
      <c r="B270" s="36" t="s">
        <v>295</v>
      </c>
      <c r="C270" s="36" t="s">
        <v>538</v>
      </c>
      <c r="D270" s="16"/>
      <c r="E270" s="34" t="s">
        <v>194</v>
      </c>
      <c r="F270" s="23">
        <f>F271</f>
        <v>492324</v>
      </c>
      <c r="G270" s="23">
        <f t="shared" ref="G270:J270" si="40">G271</f>
        <v>777403</v>
      </c>
      <c r="H270" s="23">
        <f t="shared" si="40"/>
        <v>1083811</v>
      </c>
      <c r="I270" s="23">
        <f t="shared" si="40"/>
        <v>0</v>
      </c>
      <c r="J270" s="23">
        <f t="shared" si="40"/>
        <v>1083811</v>
      </c>
      <c r="K270" s="46"/>
    </row>
    <row r="271" spans="1:12" ht="33.75" x14ac:dyDescent="0.2">
      <c r="A271" s="7"/>
      <c r="B271" s="36"/>
      <c r="C271" s="36"/>
      <c r="D271" s="16" t="s">
        <v>272</v>
      </c>
      <c r="E271" s="8" t="s">
        <v>892</v>
      </c>
      <c r="F271" s="23">
        <v>492324</v>
      </c>
      <c r="G271" s="23">
        <v>777403</v>
      </c>
      <c r="H271" s="23">
        <v>1083811</v>
      </c>
      <c r="I271" s="23">
        <v>0</v>
      </c>
      <c r="J271" s="23">
        <v>1083811</v>
      </c>
      <c r="K271" s="46"/>
    </row>
    <row r="272" spans="1:12" x14ac:dyDescent="0.2">
      <c r="A272" s="7"/>
      <c r="B272" s="36"/>
      <c r="C272" s="36"/>
      <c r="D272" s="16" t="s">
        <v>251</v>
      </c>
      <c r="E272" s="8" t="s">
        <v>893</v>
      </c>
      <c r="F272" s="23">
        <v>16896</v>
      </c>
      <c r="G272" s="23">
        <v>26928</v>
      </c>
      <c r="H272" s="23">
        <v>37752</v>
      </c>
      <c r="I272" s="23">
        <v>0</v>
      </c>
      <c r="J272" s="23">
        <v>37752</v>
      </c>
      <c r="K272" s="46"/>
    </row>
    <row r="273" spans="1:11" x14ac:dyDescent="0.2">
      <c r="A273" s="50">
        <v>185</v>
      </c>
      <c r="B273" s="36" t="s">
        <v>296</v>
      </c>
      <c r="C273" s="36" t="s">
        <v>539</v>
      </c>
      <c r="D273" s="16"/>
      <c r="E273" s="34" t="s">
        <v>194</v>
      </c>
      <c r="F273" s="23">
        <f>SUM(F274:F280)</f>
        <v>267311</v>
      </c>
      <c r="G273" s="23">
        <f t="shared" ref="G273:J273" si="41">SUM(G274:G280)</f>
        <v>267311</v>
      </c>
      <c r="H273" s="23">
        <f t="shared" si="41"/>
        <v>267311</v>
      </c>
      <c r="I273" s="23">
        <f t="shared" si="41"/>
        <v>0</v>
      </c>
      <c r="J273" s="23">
        <f t="shared" si="41"/>
        <v>267311</v>
      </c>
      <c r="K273" s="46"/>
    </row>
    <row r="274" spans="1:11" ht="22.5" x14ac:dyDescent="0.2">
      <c r="A274" s="7"/>
      <c r="B274" s="36"/>
      <c r="C274" s="36"/>
      <c r="D274" s="16" t="s">
        <v>272</v>
      </c>
      <c r="E274" s="8" t="s">
        <v>526</v>
      </c>
      <c r="F274" s="23">
        <v>89761</v>
      </c>
      <c r="G274" s="23">
        <v>89761</v>
      </c>
      <c r="H274" s="23">
        <v>89761</v>
      </c>
      <c r="I274" s="23">
        <v>0</v>
      </c>
      <c r="J274" s="23">
        <v>89761</v>
      </c>
      <c r="K274" s="46"/>
    </row>
    <row r="275" spans="1:11" x14ac:dyDescent="0.2">
      <c r="A275" s="7"/>
      <c r="B275" s="36"/>
      <c r="C275" s="36"/>
      <c r="D275" s="16" t="s">
        <v>286</v>
      </c>
      <c r="E275" s="8" t="s">
        <v>285</v>
      </c>
      <c r="F275" s="23">
        <v>8432</v>
      </c>
      <c r="G275" s="23">
        <v>8432</v>
      </c>
      <c r="H275" s="23">
        <v>8432</v>
      </c>
      <c r="I275" s="23">
        <v>0</v>
      </c>
      <c r="J275" s="23">
        <v>8432</v>
      </c>
      <c r="K275" s="46"/>
    </row>
    <row r="276" spans="1:11" ht="22.5" x14ac:dyDescent="0.2">
      <c r="A276" s="7"/>
      <c r="B276" s="36"/>
      <c r="C276" s="36"/>
      <c r="D276" s="16" t="s">
        <v>287</v>
      </c>
      <c r="E276" s="8" t="s">
        <v>282</v>
      </c>
      <c r="F276" s="23">
        <v>30998</v>
      </c>
      <c r="G276" s="23">
        <v>30998</v>
      </c>
      <c r="H276" s="23">
        <v>30998</v>
      </c>
      <c r="I276" s="23">
        <v>0</v>
      </c>
      <c r="J276" s="23">
        <v>30998</v>
      </c>
      <c r="K276" s="46"/>
    </row>
    <row r="277" spans="1:11" ht="22.5" x14ac:dyDescent="0.2">
      <c r="A277" s="7"/>
      <c r="B277" s="36"/>
      <c r="C277" s="36"/>
      <c r="D277" s="16" t="s">
        <v>250</v>
      </c>
      <c r="E277" s="8" t="s">
        <v>288</v>
      </c>
      <c r="F277" s="23">
        <v>379</v>
      </c>
      <c r="G277" s="23">
        <v>379</v>
      </c>
      <c r="H277" s="23">
        <v>379</v>
      </c>
      <c r="I277" s="23">
        <v>0</v>
      </c>
      <c r="J277" s="23">
        <v>379</v>
      </c>
      <c r="K277" s="46"/>
    </row>
    <row r="278" spans="1:11" ht="22.5" x14ac:dyDescent="0.2">
      <c r="A278" s="7"/>
      <c r="B278" s="36"/>
      <c r="C278" s="36"/>
      <c r="D278" s="16" t="s">
        <v>290</v>
      </c>
      <c r="E278" s="8" t="s">
        <v>289</v>
      </c>
      <c r="F278" s="23">
        <v>1894</v>
      </c>
      <c r="G278" s="23">
        <v>1894</v>
      </c>
      <c r="H278" s="23">
        <v>1894</v>
      </c>
      <c r="I278" s="23">
        <v>0</v>
      </c>
      <c r="J278" s="23">
        <v>1894</v>
      </c>
      <c r="K278" s="46"/>
    </row>
    <row r="279" spans="1:11" x14ac:dyDescent="0.2">
      <c r="A279" s="7"/>
      <c r="B279" s="36"/>
      <c r="C279" s="36"/>
      <c r="D279" s="16" t="s">
        <v>292</v>
      </c>
      <c r="E279" s="8" t="s">
        <v>291</v>
      </c>
      <c r="F279" s="23">
        <v>50094</v>
      </c>
      <c r="G279" s="23">
        <v>50094</v>
      </c>
      <c r="H279" s="23">
        <v>50094</v>
      </c>
      <c r="I279" s="23">
        <v>0</v>
      </c>
      <c r="J279" s="23">
        <v>50094</v>
      </c>
      <c r="K279" s="46"/>
    </row>
    <row r="280" spans="1:11" ht="18" customHeight="1" x14ac:dyDescent="0.2">
      <c r="A280" s="7"/>
      <c r="B280" s="36"/>
      <c r="C280" s="36"/>
      <c r="D280" s="16" t="s">
        <v>279</v>
      </c>
      <c r="E280" s="8" t="s">
        <v>529</v>
      </c>
      <c r="F280" s="23">
        <v>85753</v>
      </c>
      <c r="G280" s="23">
        <v>85753</v>
      </c>
      <c r="H280" s="23">
        <v>85753</v>
      </c>
      <c r="I280" s="23">
        <v>0</v>
      </c>
      <c r="J280" s="23">
        <v>85753</v>
      </c>
      <c r="K280" s="46"/>
    </row>
    <row r="281" spans="1:11" ht="25.5" customHeight="1" x14ac:dyDescent="0.2">
      <c r="A281" s="7">
        <v>186</v>
      </c>
      <c r="B281" s="36" t="s">
        <v>340</v>
      </c>
      <c r="C281" s="36" t="s">
        <v>540</v>
      </c>
      <c r="D281" s="16"/>
      <c r="E281" s="34" t="s">
        <v>194</v>
      </c>
      <c r="F281" s="23">
        <f>SUM(F282:F283)</f>
        <v>13912422</v>
      </c>
      <c r="G281" s="23">
        <f t="shared" ref="G281:J281" si="42">SUM(G282:G283)</f>
        <v>32657509</v>
      </c>
      <c r="H281" s="23">
        <f t="shared" si="42"/>
        <v>34284314</v>
      </c>
      <c r="I281" s="23">
        <f t="shared" si="42"/>
        <v>0</v>
      </c>
      <c r="J281" s="23">
        <f t="shared" si="42"/>
        <v>34284314</v>
      </c>
      <c r="K281" s="46"/>
    </row>
    <row r="282" spans="1:11" ht="22.5" x14ac:dyDescent="0.2">
      <c r="A282" s="7"/>
      <c r="B282" s="36"/>
      <c r="C282" s="36"/>
      <c r="D282" s="16" t="s">
        <v>276</v>
      </c>
      <c r="E282" s="8" t="s">
        <v>525</v>
      </c>
      <c r="F282" s="23">
        <v>13762812</v>
      </c>
      <c r="G282" s="23">
        <v>32524416</v>
      </c>
      <c r="H282" s="23">
        <v>34151221</v>
      </c>
      <c r="I282" s="23">
        <v>0</v>
      </c>
      <c r="J282" s="23">
        <v>34151221</v>
      </c>
      <c r="K282" s="46"/>
    </row>
    <row r="283" spans="1:11" ht="22.5" x14ac:dyDescent="0.2">
      <c r="A283" s="7"/>
      <c r="B283" s="36"/>
      <c r="C283" s="36"/>
      <c r="D283" s="16" t="s">
        <v>272</v>
      </c>
      <c r="E283" s="8" t="s">
        <v>526</v>
      </c>
      <c r="F283" s="23">
        <v>149610</v>
      </c>
      <c r="G283" s="23">
        <v>133093</v>
      </c>
      <c r="H283" s="23">
        <v>133093</v>
      </c>
      <c r="I283" s="23">
        <v>0</v>
      </c>
      <c r="J283" s="23">
        <v>133093</v>
      </c>
      <c r="K283" s="46"/>
    </row>
    <row r="284" spans="1:11" ht="22.5" x14ac:dyDescent="0.2">
      <c r="A284" s="7">
        <v>187</v>
      </c>
      <c r="B284" s="36" t="s">
        <v>541</v>
      </c>
      <c r="C284" s="36" t="s">
        <v>542</v>
      </c>
      <c r="D284" s="16"/>
      <c r="E284" s="34" t="s">
        <v>194</v>
      </c>
      <c r="F284" s="23">
        <f>SUM(F285:F286)</f>
        <v>11122130</v>
      </c>
      <c r="G284" s="23">
        <f t="shared" ref="G284" si="43">SUM(G285:G286)</f>
        <v>14180591</v>
      </c>
      <c r="H284" s="23">
        <f t="shared" ref="H284" si="44">SUM(H285:H286)</f>
        <v>14950023</v>
      </c>
      <c r="I284" s="23">
        <f t="shared" ref="I284" si="45">SUM(I285:I286)</f>
        <v>0</v>
      </c>
      <c r="J284" s="23">
        <f t="shared" ref="J284" si="46">SUM(J285:J286)</f>
        <v>14950023</v>
      </c>
      <c r="K284" s="46"/>
    </row>
    <row r="285" spans="1:11" x14ac:dyDescent="0.2">
      <c r="A285" s="7"/>
      <c r="B285" s="36"/>
      <c r="C285" s="36"/>
      <c r="D285" s="16" t="s">
        <v>224</v>
      </c>
      <c r="E285" s="8" t="s">
        <v>344</v>
      </c>
      <c r="F285" s="23">
        <v>11077209</v>
      </c>
      <c r="G285" s="23">
        <v>14135670</v>
      </c>
      <c r="H285" s="23">
        <v>14905102</v>
      </c>
      <c r="I285" s="23">
        <v>0</v>
      </c>
      <c r="J285" s="23">
        <v>14905102</v>
      </c>
      <c r="K285" s="46"/>
    </row>
    <row r="286" spans="1:11" x14ac:dyDescent="0.2">
      <c r="A286" s="7"/>
      <c r="B286" s="36"/>
      <c r="C286" s="36"/>
      <c r="D286" s="16" t="s">
        <v>292</v>
      </c>
      <c r="E286" s="8" t="s">
        <v>291</v>
      </c>
      <c r="F286" s="23">
        <v>44921</v>
      </c>
      <c r="G286" s="23">
        <v>44921</v>
      </c>
      <c r="H286" s="23">
        <v>44921</v>
      </c>
      <c r="I286" s="23">
        <v>0</v>
      </c>
      <c r="J286" s="23">
        <v>44921</v>
      </c>
      <c r="K286" s="46"/>
    </row>
    <row r="287" spans="1:11" x14ac:dyDescent="0.2">
      <c r="A287" s="7">
        <v>188</v>
      </c>
      <c r="B287" s="36" t="s">
        <v>543</v>
      </c>
      <c r="C287" s="36" t="s">
        <v>544</v>
      </c>
      <c r="D287" s="16" t="s">
        <v>227</v>
      </c>
      <c r="E287" s="8" t="s">
        <v>270</v>
      </c>
      <c r="F287" s="23">
        <v>412768</v>
      </c>
      <c r="G287" s="23">
        <v>412768</v>
      </c>
      <c r="H287" s="23">
        <v>412768</v>
      </c>
      <c r="I287" s="23">
        <v>0</v>
      </c>
      <c r="J287" s="23">
        <v>412768</v>
      </c>
      <c r="K287" s="46"/>
    </row>
    <row r="288" spans="1:11" ht="27.75" customHeight="1" x14ac:dyDescent="0.2">
      <c r="A288" s="7">
        <v>189</v>
      </c>
      <c r="B288" s="36" t="s">
        <v>545</v>
      </c>
      <c r="C288" s="36" t="s">
        <v>546</v>
      </c>
      <c r="D288" s="16" t="s">
        <v>227</v>
      </c>
      <c r="E288" s="8" t="s">
        <v>270</v>
      </c>
      <c r="F288" s="23">
        <v>436140</v>
      </c>
      <c r="G288" s="23">
        <v>436140</v>
      </c>
      <c r="H288" s="23">
        <v>436140</v>
      </c>
      <c r="I288" s="23">
        <v>0</v>
      </c>
      <c r="J288" s="23">
        <v>436140</v>
      </c>
      <c r="K288" s="46"/>
    </row>
    <row r="289" spans="1:11" ht="33.75" x14ac:dyDescent="0.2">
      <c r="A289" s="7">
        <v>190</v>
      </c>
      <c r="B289" s="36" t="s">
        <v>547</v>
      </c>
      <c r="C289" s="36" t="s">
        <v>548</v>
      </c>
      <c r="D289" s="16" t="s">
        <v>224</v>
      </c>
      <c r="E289" s="8" t="s">
        <v>344</v>
      </c>
      <c r="F289" s="23">
        <v>580284</v>
      </c>
      <c r="G289" s="23">
        <v>580284</v>
      </c>
      <c r="H289" s="23">
        <v>580284</v>
      </c>
      <c r="I289" s="23">
        <v>0</v>
      </c>
      <c r="J289" s="23">
        <v>580284</v>
      </c>
      <c r="K289" s="46"/>
    </row>
    <row r="290" spans="1:11" ht="22.5" x14ac:dyDescent="0.2">
      <c r="A290" s="7">
        <v>191</v>
      </c>
      <c r="B290" s="36" t="s">
        <v>549</v>
      </c>
      <c r="C290" s="36" t="s">
        <v>550</v>
      </c>
      <c r="D290" s="16" t="s">
        <v>224</v>
      </c>
      <c r="E290" s="8" t="s">
        <v>344</v>
      </c>
      <c r="F290" s="23">
        <v>444242</v>
      </c>
      <c r="G290" s="23">
        <v>444242</v>
      </c>
      <c r="H290" s="23">
        <v>444242</v>
      </c>
      <c r="I290" s="23">
        <v>0</v>
      </c>
      <c r="J290" s="23">
        <v>444242</v>
      </c>
      <c r="K290" s="46"/>
    </row>
    <row r="291" spans="1:11" ht="22.5" x14ac:dyDescent="0.2">
      <c r="A291" s="7">
        <v>192</v>
      </c>
      <c r="B291" s="36" t="s">
        <v>551</v>
      </c>
      <c r="C291" s="36" t="s">
        <v>552</v>
      </c>
      <c r="D291" s="16" t="s">
        <v>224</v>
      </c>
      <c r="E291" s="8" t="s">
        <v>344</v>
      </c>
      <c r="F291" s="23">
        <v>331516</v>
      </c>
      <c r="G291" s="23">
        <v>331516</v>
      </c>
      <c r="H291" s="23">
        <v>331516</v>
      </c>
      <c r="I291" s="23">
        <v>0</v>
      </c>
      <c r="J291" s="23">
        <v>331516</v>
      </c>
      <c r="K291" s="46"/>
    </row>
    <row r="292" spans="1:11" ht="24.75" customHeight="1" x14ac:dyDescent="0.2">
      <c r="A292" s="7">
        <v>193</v>
      </c>
      <c r="B292" s="36" t="s">
        <v>553</v>
      </c>
      <c r="C292" s="36" t="s">
        <v>554</v>
      </c>
      <c r="D292" s="16" t="s">
        <v>224</v>
      </c>
      <c r="E292" s="8" t="s">
        <v>344</v>
      </c>
      <c r="F292" s="23">
        <v>34058</v>
      </c>
      <c r="G292" s="23">
        <v>34058</v>
      </c>
      <c r="H292" s="23">
        <v>34058</v>
      </c>
      <c r="I292" s="23">
        <v>0</v>
      </c>
      <c r="J292" s="23">
        <v>34058</v>
      </c>
      <c r="K292" s="46"/>
    </row>
    <row r="293" spans="1:11" ht="33.75" x14ac:dyDescent="0.2">
      <c r="A293" s="7">
        <v>194</v>
      </c>
      <c r="B293" s="36" t="s">
        <v>555</v>
      </c>
      <c r="C293" s="36" t="s">
        <v>556</v>
      </c>
      <c r="D293" s="16" t="s">
        <v>281</v>
      </c>
      <c r="E293" s="8" t="s">
        <v>280</v>
      </c>
      <c r="F293" s="23">
        <v>1150616</v>
      </c>
      <c r="G293" s="23">
        <v>1150616</v>
      </c>
      <c r="H293" s="23">
        <v>1150616</v>
      </c>
      <c r="I293" s="23">
        <v>0</v>
      </c>
      <c r="J293" s="23">
        <v>1150616</v>
      </c>
      <c r="K293" s="46"/>
    </row>
    <row r="294" spans="1:11" x14ac:dyDescent="0.2">
      <c r="A294" s="7">
        <v>195</v>
      </c>
      <c r="B294" s="36" t="s">
        <v>557</v>
      </c>
      <c r="C294" s="36" t="s">
        <v>558</v>
      </c>
      <c r="D294" s="16"/>
      <c r="E294" s="34" t="s">
        <v>194</v>
      </c>
      <c r="F294" s="23">
        <f>SUM(F295:F297)</f>
        <v>7511000</v>
      </c>
      <c r="G294" s="23">
        <f t="shared" ref="G294:J294" si="47">SUM(G295:G297)</f>
        <v>8920000</v>
      </c>
      <c r="H294" s="23">
        <f t="shared" si="47"/>
        <v>5660000</v>
      </c>
      <c r="I294" s="23">
        <f t="shared" si="47"/>
        <v>0</v>
      </c>
      <c r="J294" s="23">
        <f t="shared" si="47"/>
        <v>3000000</v>
      </c>
      <c r="K294" s="46"/>
    </row>
    <row r="295" spans="1:11" ht="23.25" customHeight="1" x14ac:dyDescent="0.2">
      <c r="A295" s="7"/>
      <c r="B295" s="36"/>
      <c r="C295" s="36"/>
      <c r="D295" s="16" t="s">
        <v>278</v>
      </c>
      <c r="E295" s="8" t="s">
        <v>277</v>
      </c>
      <c r="F295" s="23">
        <v>7015000</v>
      </c>
      <c r="G295" s="23">
        <v>7370000</v>
      </c>
      <c r="H295" s="23">
        <v>3935000</v>
      </c>
      <c r="I295" s="23">
        <v>0</v>
      </c>
      <c r="J295" s="23">
        <v>2500000</v>
      </c>
      <c r="K295" s="46"/>
    </row>
    <row r="296" spans="1:11" ht="33.75" x14ac:dyDescent="0.2">
      <c r="A296" s="7"/>
      <c r="B296" s="36"/>
      <c r="C296" s="36"/>
      <c r="D296" s="16" t="s">
        <v>281</v>
      </c>
      <c r="E296" s="8" t="s">
        <v>280</v>
      </c>
      <c r="F296" s="23">
        <v>291000</v>
      </c>
      <c r="G296" s="23">
        <v>100000</v>
      </c>
      <c r="H296" s="23">
        <v>1225000</v>
      </c>
      <c r="I296" s="23">
        <v>0</v>
      </c>
      <c r="J296" s="23">
        <v>0</v>
      </c>
      <c r="K296" s="46"/>
    </row>
    <row r="297" spans="1:11" x14ac:dyDescent="0.2">
      <c r="A297" s="7"/>
      <c r="B297" s="36"/>
      <c r="C297" s="36"/>
      <c r="D297" s="16" t="s">
        <v>279</v>
      </c>
      <c r="E297" s="8" t="s">
        <v>529</v>
      </c>
      <c r="F297" s="23">
        <v>205000</v>
      </c>
      <c r="G297" s="23">
        <v>1450000</v>
      </c>
      <c r="H297" s="23">
        <v>500000</v>
      </c>
      <c r="I297" s="23">
        <v>0</v>
      </c>
      <c r="J297" s="23">
        <v>500000</v>
      </c>
      <c r="K297" s="46"/>
    </row>
    <row r="298" spans="1:11" x14ac:dyDescent="0.2">
      <c r="A298" s="7">
        <v>196</v>
      </c>
      <c r="B298" s="36" t="s">
        <v>559</v>
      </c>
      <c r="C298" s="36" t="s">
        <v>560</v>
      </c>
      <c r="D298" s="16"/>
      <c r="E298" s="34" t="s">
        <v>194</v>
      </c>
      <c r="F298" s="23">
        <f>SUM(F299:F300)</f>
        <v>934448</v>
      </c>
      <c r="G298" s="23">
        <f t="shared" ref="G298" si="48">SUM(G299:G300)</f>
        <v>985504</v>
      </c>
      <c r="H298" s="23">
        <f t="shared" ref="H298" si="49">SUM(H299:H300)</f>
        <v>992793</v>
      </c>
      <c r="I298" s="23">
        <f t="shared" ref="I298" si="50">SUM(I299:I300)</f>
        <v>0</v>
      </c>
      <c r="J298" s="23">
        <f t="shared" ref="J298" si="51">SUM(J299:J300)</f>
        <v>992793</v>
      </c>
      <c r="K298" s="46"/>
    </row>
    <row r="299" spans="1:11" x14ac:dyDescent="0.2">
      <c r="A299" s="7"/>
      <c r="B299" s="36"/>
      <c r="C299" s="36"/>
      <c r="D299" s="16" t="s">
        <v>251</v>
      </c>
      <c r="E299" s="8" t="s">
        <v>271</v>
      </c>
      <c r="F299" s="23">
        <v>920291</v>
      </c>
      <c r="G299" s="23">
        <v>985504</v>
      </c>
      <c r="H299" s="23">
        <v>992793</v>
      </c>
      <c r="I299" s="23">
        <v>0</v>
      </c>
      <c r="J299" s="23">
        <v>992793</v>
      </c>
      <c r="K299" s="46"/>
    </row>
    <row r="300" spans="1:11" x14ac:dyDescent="0.2">
      <c r="A300" s="7"/>
      <c r="B300" s="36"/>
      <c r="C300" s="36"/>
      <c r="D300" s="16" t="s">
        <v>279</v>
      </c>
      <c r="E300" s="8" t="s">
        <v>529</v>
      </c>
      <c r="F300" s="23">
        <v>14157</v>
      </c>
      <c r="G300" s="23">
        <v>0</v>
      </c>
      <c r="H300" s="23">
        <v>0</v>
      </c>
      <c r="I300" s="23">
        <v>0</v>
      </c>
      <c r="J300" s="23">
        <v>0</v>
      </c>
      <c r="K300" s="46" t="s">
        <v>878</v>
      </c>
    </row>
    <row r="301" spans="1:11" s="53" customFormat="1" ht="33.75" x14ac:dyDescent="0.2">
      <c r="A301" s="50">
        <v>197</v>
      </c>
      <c r="B301" s="36" t="s">
        <v>569</v>
      </c>
      <c r="C301" s="36" t="s">
        <v>898</v>
      </c>
      <c r="D301" s="51" t="s">
        <v>276</v>
      </c>
      <c r="E301" s="52" t="s">
        <v>895</v>
      </c>
      <c r="F301" s="23">
        <v>29792513</v>
      </c>
      <c r="G301" s="23">
        <v>31778262</v>
      </c>
      <c r="H301" s="23">
        <v>34003374</v>
      </c>
      <c r="I301" s="23">
        <v>0</v>
      </c>
      <c r="J301" s="23">
        <v>34003374</v>
      </c>
      <c r="K301" s="20"/>
    </row>
    <row r="302" spans="1:11" ht="22.5" x14ac:dyDescent="0.2">
      <c r="A302" s="50">
        <v>198</v>
      </c>
      <c r="B302" s="36" t="s">
        <v>561</v>
      </c>
      <c r="C302" s="36" t="s">
        <v>562</v>
      </c>
      <c r="D302" s="16" t="s">
        <v>284</v>
      </c>
      <c r="E302" s="8" t="s">
        <v>283</v>
      </c>
      <c r="F302" s="23">
        <v>999329</v>
      </c>
      <c r="G302" s="23">
        <v>2061036</v>
      </c>
      <c r="H302" s="23">
        <v>2061036</v>
      </c>
      <c r="I302" s="23">
        <v>0</v>
      </c>
      <c r="J302" s="23">
        <v>2061036</v>
      </c>
      <c r="K302" s="46"/>
    </row>
    <row r="303" spans="1:11" x14ac:dyDescent="0.2">
      <c r="A303" s="50">
        <v>199</v>
      </c>
      <c r="B303" s="36" t="s">
        <v>563</v>
      </c>
      <c r="C303" s="36" t="s">
        <v>564</v>
      </c>
      <c r="D303" s="16" t="s">
        <v>292</v>
      </c>
      <c r="E303" s="8" t="s">
        <v>291</v>
      </c>
      <c r="F303" s="23">
        <v>9005</v>
      </c>
      <c r="G303" s="23">
        <v>11500</v>
      </c>
      <c r="H303" s="23">
        <v>14000</v>
      </c>
      <c r="I303" s="23">
        <v>0</v>
      </c>
      <c r="J303" s="23">
        <v>14000</v>
      </c>
      <c r="K303" s="46"/>
    </row>
    <row r="304" spans="1:11" ht="33.75" x14ac:dyDescent="0.2">
      <c r="A304" s="50">
        <v>200</v>
      </c>
      <c r="B304" s="36" t="s">
        <v>565</v>
      </c>
      <c r="C304" s="36" t="s">
        <v>566</v>
      </c>
      <c r="D304" s="16" t="s">
        <v>224</v>
      </c>
      <c r="E304" s="8" t="s">
        <v>344</v>
      </c>
      <c r="F304" s="23">
        <v>129888</v>
      </c>
      <c r="G304" s="23">
        <v>159775</v>
      </c>
      <c r="H304" s="23">
        <v>0</v>
      </c>
      <c r="I304" s="23">
        <v>0</v>
      </c>
      <c r="J304" s="23">
        <v>0</v>
      </c>
      <c r="K304" s="46" t="s">
        <v>879</v>
      </c>
    </row>
    <row r="305" spans="1:11" x14ac:dyDescent="0.2">
      <c r="A305" s="50">
        <v>201</v>
      </c>
      <c r="B305" s="36" t="s">
        <v>567</v>
      </c>
      <c r="C305" s="36" t="s">
        <v>568</v>
      </c>
      <c r="D305" s="16" t="s">
        <v>292</v>
      </c>
      <c r="E305" s="8" t="s">
        <v>291</v>
      </c>
      <c r="F305" s="23">
        <v>15000</v>
      </c>
      <c r="G305" s="23">
        <v>0</v>
      </c>
      <c r="H305" s="23">
        <v>0</v>
      </c>
      <c r="I305" s="23">
        <v>0</v>
      </c>
      <c r="J305" s="23">
        <v>0</v>
      </c>
      <c r="K305" s="46" t="s">
        <v>878</v>
      </c>
    </row>
    <row r="306" spans="1:11" x14ac:dyDescent="0.2">
      <c r="A306" s="56" t="s">
        <v>570</v>
      </c>
      <c r="B306" s="56"/>
      <c r="C306" s="56"/>
      <c r="D306" s="56"/>
      <c r="E306" s="56"/>
      <c r="F306" s="29">
        <f>SUM(F307:F317,F320,F324,F327:F334,F337:F338)</f>
        <v>7354113</v>
      </c>
      <c r="G306" s="29">
        <f>SUM(G307:G317,G320,G324,G327:G334,G337:G338)</f>
        <v>8133464</v>
      </c>
      <c r="H306" s="29">
        <f>SUM(H307:H317,H320,H324,H327:H334,H337:H338)</f>
        <v>7762701</v>
      </c>
      <c r="I306" s="29">
        <f>SUM(I307:I317,I320,I324,I327:I334,I337:I338)</f>
        <v>1974681</v>
      </c>
      <c r="J306" s="29">
        <f>SUM(J307:J317,J320,J324,J327:J334,J337:J338)</f>
        <v>6600192</v>
      </c>
      <c r="K306" s="31"/>
    </row>
    <row r="307" spans="1:11" ht="22.5" x14ac:dyDescent="0.2">
      <c r="A307" s="7">
        <v>202</v>
      </c>
      <c r="B307" s="36" t="s">
        <v>571</v>
      </c>
      <c r="C307" s="36" t="s">
        <v>572</v>
      </c>
      <c r="D307" s="16" t="s">
        <v>573</v>
      </c>
      <c r="E307" s="8" t="s">
        <v>574</v>
      </c>
      <c r="F307" s="23">
        <v>514534</v>
      </c>
      <c r="G307" s="23">
        <v>514534</v>
      </c>
      <c r="H307" s="23">
        <v>514534</v>
      </c>
      <c r="I307" s="23">
        <v>0</v>
      </c>
      <c r="J307" s="23">
        <v>514534</v>
      </c>
      <c r="K307" s="46"/>
    </row>
    <row r="308" spans="1:11" x14ac:dyDescent="0.2">
      <c r="A308" s="7">
        <v>203</v>
      </c>
      <c r="B308" s="36" t="s">
        <v>575</v>
      </c>
      <c r="C308" s="36" t="s">
        <v>576</v>
      </c>
      <c r="D308" s="16" t="s">
        <v>573</v>
      </c>
      <c r="E308" s="8" t="s">
        <v>574</v>
      </c>
      <c r="F308" s="23">
        <v>1397425</v>
      </c>
      <c r="G308" s="23">
        <v>1397425</v>
      </c>
      <c r="H308" s="23">
        <v>1397425</v>
      </c>
      <c r="I308" s="23">
        <v>0</v>
      </c>
      <c r="J308" s="23">
        <v>1397425</v>
      </c>
      <c r="K308" s="46"/>
    </row>
    <row r="309" spans="1:11" x14ac:dyDescent="0.2">
      <c r="A309" s="7">
        <v>204</v>
      </c>
      <c r="B309" s="36" t="s">
        <v>577</v>
      </c>
      <c r="C309" s="36" t="s">
        <v>578</v>
      </c>
      <c r="D309" s="16" t="s">
        <v>226</v>
      </c>
      <c r="E309" s="8" t="s">
        <v>579</v>
      </c>
      <c r="F309" s="23">
        <v>163968</v>
      </c>
      <c r="G309" s="23">
        <v>159468</v>
      </c>
      <c r="H309" s="23">
        <v>159468</v>
      </c>
      <c r="I309" s="23">
        <v>0</v>
      </c>
      <c r="J309" s="23">
        <v>159468</v>
      </c>
      <c r="K309" s="46"/>
    </row>
    <row r="310" spans="1:11" ht="33.75" x14ac:dyDescent="0.2">
      <c r="A310" s="7">
        <v>205</v>
      </c>
      <c r="B310" s="36" t="s">
        <v>580</v>
      </c>
      <c r="C310" s="36" t="s">
        <v>581</v>
      </c>
      <c r="D310" s="16" t="s">
        <v>201</v>
      </c>
      <c r="E310" s="8" t="s">
        <v>582</v>
      </c>
      <c r="F310" s="23">
        <v>2149344</v>
      </c>
      <c r="G310" s="23">
        <v>1988220</v>
      </c>
      <c r="H310" s="23">
        <v>1988220</v>
      </c>
      <c r="I310" s="23">
        <v>0</v>
      </c>
      <c r="J310" s="23">
        <v>1988220</v>
      </c>
      <c r="K310" s="46"/>
    </row>
    <row r="311" spans="1:11" ht="22.5" x14ac:dyDescent="0.2">
      <c r="A311" s="7">
        <v>206</v>
      </c>
      <c r="B311" s="36" t="s">
        <v>583</v>
      </c>
      <c r="C311" s="36" t="s">
        <v>584</v>
      </c>
      <c r="D311" s="16" t="s">
        <v>201</v>
      </c>
      <c r="E311" s="8" t="s">
        <v>582</v>
      </c>
      <c r="F311" s="23">
        <v>192115</v>
      </c>
      <c r="G311" s="23">
        <v>86905</v>
      </c>
      <c r="H311" s="23">
        <v>86905</v>
      </c>
      <c r="I311" s="23">
        <v>0</v>
      </c>
      <c r="J311" s="23">
        <v>86905</v>
      </c>
      <c r="K311" s="46"/>
    </row>
    <row r="312" spans="1:11" x14ac:dyDescent="0.2">
      <c r="A312" s="7">
        <v>207</v>
      </c>
      <c r="B312" s="36" t="s">
        <v>585</v>
      </c>
      <c r="C312" s="36" t="s">
        <v>586</v>
      </c>
      <c r="D312" s="16" t="s">
        <v>201</v>
      </c>
      <c r="E312" s="8" t="s">
        <v>582</v>
      </c>
      <c r="F312" s="23">
        <v>237489</v>
      </c>
      <c r="G312" s="23">
        <v>60510</v>
      </c>
      <c r="H312" s="23">
        <v>244769</v>
      </c>
      <c r="I312" s="23">
        <v>0</v>
      </c>
      <c r="J312" s="23">
        <v>0</v>
      </c>
      <c r="K312" s="46" t="s">
        <v>881</v>
      </c>
    </row>
    <row r="313" spans="1:11" x14ac:dyDescent="0.2">
      <c r="A313" s="7">
        <v>208</v>
      </c>
      <c r="B313" s="36" t="s">
        <v>587</v>
      </c>
      <c r="C313" s="36" t="s">
        <v>588</v>
      </c>
      <c r="D313" s="16" t="s">
        <v>297</v>
      </c>
      <c r="E313" s="8" t="s">
        <v>589</v>
      </c>
      <c r="F313" s="23">
        <v>127875</v>
      </c>
      <c r="G313" s="23">
        <v>127875</v>
      </c>
      <c r="H313" s="23">
        <v>127875</v>
      </c>
      <c r="I313" s="23">
        <v>0</v>
      </c>
      <c r="J313" s="23">
        <v>127875</v>
      </c>
      <c r="K313" s="46"/>
    </row>
    <row r="314" spans="1:11" ht="22.5" x14ac:dyDescent="0.2">
      <c r="A314" s="7">
        <v>209</v>
      </c>
      <c r="B314" s="36" t="s">
        <v>590</v>
      </c>
      <c r="C314" s="36" t="s">
        <v>591</v>
      </c>
      <c r="D314" s="16" t="s">
        <v>199</v>
      </c>
      <c r="E314" s="8" t="s">
        <v>197</v>
      </c>
      <c r="F314" s="23">
        <v>100000</v>
      </c>
      <c r="G314" s="23">
        <v>0</v>
      </c>
      <c r="H314" s="23">
        <v>0</v>
      </c>
      <c r="I314" s="23">
        <v>0</v>
      </c>
      <c r="J314" s="23">
        <v>0</v>
      </c>
      <c r="K314" s="46" t="s">
        <v>878</v>
      </c>
    </row>
    <row r="315" spans="1:11" ht="33.75" x14ac:dyDescent="0.2">
      <c r="A315" s="7">
        <v>210</v>
      </c>
      <c r="B315" s="36" t="s">
        <v>592</v>
      </c>
      <c r="C315" s="36" t="s">
        <v>593</v>
      </c>
      <c r="D315" s="16" t="s">
        <v>211</v>
      </c>
      <c r="E315" s="8" t="s">
        <v>594</v>
      </c>
      <c r="F315" s="23">
        <v>81675</v>
      </c>
      <c r="G315" s="23">
        <v>190575</v>
      </c>
      <c r="H315" s="23">
        <v>81675</v>
      </c>
      <c r="I315" s="23">
        <v>0</v>
      </c>
      <c r="J315" s="23">
        <v>81675</v>
      </c>
      <c r="K315" s="46"/>
    </row>
    <row r="316" spans="1:11" ht="22.5" x14ac:dyDescent="0.2">
      <c r="A316" s="7">
        <v>211</v>
      </c>
      <c r="B316" s="36" t="s">
        <v>595</v>
      </c>
      <c r="C316" s="36" t="s">
        <v>596</v>
      </c>
      <c r="D316" s="16" t="s">
        <v>597</v>
      </c>
      <c r="E316" s="8" t="s">
        <v>598</v>
      </c>
      <c r="F316" s="23">
        <v>23051</v>
      </c>
      <c r="G316" s="23">
        <v>21051</v>
      </c>
      <c r="H316" s="23">
        <v>21051</v>
      </c>
      <c r="I316" s="23">
        <v>0</v>
      </c>
      <c r="J316" s="23">
        <v>21051</v>
      </c>
      <c r="K316" s="46"/>
    </row>
    <row r="317" spans="1:11" ht="22.5" x14ac:dyDescent="0.2">
      <c r="A317" s="7">
        <v>212</v>
      </c>
      <c r="B317" s="36" t="s">
        <v>599</v>
      </c>
      <c r="C317" s="36" t="s">
        <v>600</v>
      </c>
      <c r="D317" s="16"/>
      <c r="E317" s="34" t="s">
        <v>194</v>
      </c>
      <c r="F317" s="23">
        <f>SUM(F318:F319)</f>
        <v>547058</v>
      </c>
      <c r="G317" s="23">
        <f t="shared" ref="G317:J317" si="52">SUM(G318:G319)</f>
        <v>547058</v>
      </c>
      <c r="H317" s="23">
        <f t="shared" si="52"/>
        <v>547058</v>
      </c>
      <c r="I317" s="23">
        <f t="shared" si="52"/>
        <v>0</v>
      </c>
      <c r="J317" s="23">
        <f t="shared" si="52"/>
        <v>547058</v>
      </c>
      <c r="K317" s="46"/>
    </row>
    <row r="318" spans="1:11" x14ac:dyDescent="0.2">
      <c r="A318" s="7"/>
      <c r="B318" s="36"/>
      <c r="C318" s="36"/>
      <c r="D318" s="16" t="s">
        <v>297</v>
      </c>
      <c r="E318" s="8" t="s">
        <v>589</v>
      </c>
      <c r="F318" s="23">
        <v>452778</v>
      </c>
      <c r="G318" s="23">
        <v>452778</v>
      </c>
      <c r="H318" s="23">
        <v>452778</v>
      </c>
      <c r="I318" s="23">
        <v>0</v>
      </c>
      <c r="J318" s="23">
        <v>452778</v>
      </c>
      <c r="K318" s="46"/>
    </row>
    <row r="319" spans="1:11" x14ac:dyDescent="0.2">
      <c r="A319" s="7"/>
      <c r="B319" s="36"/>
      <c r="C319" s="36"/>
      <c r="D319" s="16" t="s">
        <v>201</v>
      </c>
      <c r="E319" s="8" t="s">
        <v>582</v>
      </c>
      <c r="F319" s="23">
        <v>94280</v>
      </c>
      <c r="G319" s="23">
        <v>94280</v>
      </c>
      <c r="H319" s="23">
        <v>94280</v>
      </c>
      <c r="I319" s="23">
        <v>0</v>
      </c>
      <c r="J319" s="23">
        <v>94280</v>
      </c>
      <c r="K319" s="46"/>
    </row>
    <row r="320" spans="1:11" x14ac:dyDescent="0.2">
      <c r="A320" s="7">
        <v>213</v>
      </c>
      <c r="B320" s="36" t="s">
        <v>601</v>
      </c>
      <c r="C320" s="36" t="s">
        <v>602</v>
      </c>
      <c r="D320" s="16"/>
      <c r="E320" s="34" t="s">
        <v>194</v>
      </c>
      <c r="F320" s="23">
        <f>SUM(F321:F323)</f>
        <v>90992</v>
      </c>
      <c r="G320" s="23">
        <f t="shared" ref="G320:J320" si="53">SUM(G321:G323)</f>
        <v>1084955</v>
      </c>
      <c r="H320" s="23">
        <f t="shared" si="53"/>
        <v>920792</v>
      </c>
      <c r="I320" s="23">
        <f t="shared" si="53"/>
        <v>1974681</v>
      </c>
      <c r="J320" s="23">
        <f t="shared" si="53"/>
        <v>525629</v>
      </c>
      <c r="K320" s="46"/>
    </row>
    <row r="321" spans="1:11" x14ac:dyDescent="0.2">
      <c r="A321" s="7"/>
      <c r="B321" s="36"/>
      <c r="C321" s="36"/>
      <c r="D321" s="16" t="s">
        <v>297</v>
      </c>
      <c r="E321" s="8" t="s">
        <v>589</v>
      </c>
      <c r="F321" s="23">
        <v>0</v>
      </c>
      <c r="G321" s="23">
        <v>182644</v>
      </c>
      <c r="H321" s="23">
        <v>0</v>
      </c>
      <c r="I321" s="23">
        <v>0</v>
      </c>
      <c r="J321" s="23">
        <v>0</v>
      </c>
      <c r="K321" s="46">
        <v>2023</v>
      </c>
    </row>
    <row r="322" spans="1:11" ht="34.5" customHeight="1" x14ac:dyDescent="0.2">
      <c r="A322" s="7"/>
      <c r="B322" s="36"/>
      <c r="C322" s="36"/>
      <c r="D322" s="16" t="s">
        <v>603</v>
      </c>
      <c r="E322" s="8" t="s">
        <v>604</v>
      </c>
      <c r="F322" s="23">
        <v>0</v>
      </c>
      <c r="G322" s="23">
        <v>394936</v>
      </c>
      <c r="H322" s="23">
        <v>394936</v>
      </c>
      <c r="I322" s="23">
        <v>1974681</v>
      </c>
      <c r="J322" s="23">
        <v>0</v>
      </c>
      <c r="K322" s="46">
        <v>2027</v>
      </c>
    </row>
    <row r="323" spans="1:11" ht="20.25" customHeight="1" x14ac:dyDescent="0.2">
      <c r="A323" s="7"/>
      <c r="B323" s="36"/>
      <c r="C323" s="36"/>
      <c r="D323" s="16" t="s">
        <v>201</v>
      </c>
      <c r="E323" s="8" t="s">
        <v>582</v>
      </c>
      <c r="F323" s="23">
        <v>90992</v>
      </c>
      <c r="G323" s="23">
        <v>507375</v>
      </c>
      <c r="H323" s="23">
        <v>525856</v>
      </c>
      <c r="I323" s="23">
        <v>0</v>
      </c>
      <c r="J323" s="23">
        <v>525629</v>
      </c>
      <c r="K323" s="46"/>
    </row>
    <row r="324" spans="1:11" ht="20.25" customHeight="1" x14ac:dyDescent="0.2">
      <c r="A324" s="7">
        <v>214</v>
      </c>
      <c r="B324" s="36" t="s">
        <v>605</v>
      </c>
      <c r="C324" s="36" t="s">
        <v>606</v>
      </c>
      <c r="D324" s="16"/>
      <c r="E324" s="34" t="s">
        <v>194</v>
      </c>
      <c r="F324" s="23">
        <f>SUM(F325:F326)</f>
        <v>772304</v>
      </c>
      <c r="G324" s="23">
        <f t="shared" ref="G324:J324" si="54">SUM(G325:G326)</f>
        <v>785894</v>
      </c>
      <c r="H324" s="23">
        <f t="shared" si="54"/>
        <v>708594</v>
      </c>
      <c r="I324" s="23">
        <f t="shared" si="54"/>
        <v>0</v>
      </c>
      <c r="J324" s="23">
        <f t="shared" si="54"/>
        <v>227094</v>
      </c>
      <c r="K324" s="46"/>
    </row>
    <row r="325" spans="1:11" x14ac:dyDescent="0.2">
      <c r="A325" s="7"/>
      <c r="B325" s="36"/>
      <c r="C325" s="36"/>
      <c r="D325" s="16" t="s">
        <v>297</v>
      </c>
      <c r="E325" s="8" t="s">
        <v>589</v>
      </c>
      <c r="F325" s="23">
        <v>640915</v>
      </c>
      <c r="G325" s="23">
        <v>669232</v>
      </c>
      <c r="H325" s="23">
        <v>591932</v>
      </c>
      <c r="I325" s="23">
        <v>0</v>
      </c>
      <c r="J325" s="23">
        <v>110432</v>
      </c>
      <c r="K325" s="46"/>
    </row>
    <row r="326" spans="1:11" ht="21.75" customHeight="1" x14ac:dyDescent="0.2">
      <c r="A326" s="7"/>
      <c r="B326" s="36"/>
      <c r="C326" s="36"/>
      <c r="D326" s="16" t="s">
        <v>607</v>
      </c>
      <c r="E326" s="8" t="s">
        <v>608</v>
      </c>
      <c r="F326" s="23">
        <v>131389</v>
      </c>
      <c r="G326" s="23">
        <v>116662</v>
      </c>
      <c r="H326" s="23">
        <v>116662</v>
      </c>
      <c r="I326" s="23">
        <v>0</v>
      </c>
      <c r="J326" s="23">
        <v>116662</v>
      </c>
      <c r="K326" s="46"/>
    </row>
    <row r="327" spans="1:11" ht="22.5" customHeight="1" x14ac:dyDescent="0.2">
      <c r="A327" s="7">
        <v>215</v>
      </c>
      <c r="B327" s="36" t="s">
        <v>609</v>
      </c>
      <c r="C327" s="36" t="s">
        <v>610</v>
      </c>
      <c r="D327" s="16" t="s">
        <v>297</v>
      </c>
      <c r="E327" s="8" t="s">
        <v>589</v>
      </c>
      <c r="F327" s="23">
        <v>282677</v>
      </c>
      <c r="G327" s="23">
        <v>189973</v>
      </c>
      <c r="H327" s="23">
        <v>140000</v>
      </c>
      <c r="I327" s="23">
        <v>0</v>
      </c>
      <c r="J327" s="23">
        <v>140000</v>
      </c>
      <c r="K327" s="46"/>
    </row>
    <row r="328" spans="1:11" ht="22.5" customHeight="1" x14ac:dyDescent="0.2">
      <c r="A328" s="7">
        <v>216</v>
      </c>
      <c r="B328" s="36" t="s">
        <v>611</v>
      </c>
      <c r="C328" s="36" t="s">
        <v>612</v>
      </c>
      <c r="D328" s="16" t="s">
        <v>273</v>
      </c>
      <c r="E328" s="8" t="s">
        <v>613</v>
      </c>
      <c r="F328" s="23">
        <v>100000</v>
      </c>
      <c r="G328" s="23">
        <v>0</v>
      </c>
      <c r="H328" s="23">
        <v>0</v>
      </c>
      <c r="I328" s="23">
        <v>0</v>
      </c>
      <c r="J328" s="23">
        <v>0</v>
      </c>
      <c r="K328" s="46" t="s">
        <v>878</v>
      </c>
    </row>
    <row r="329" spans="1:11" ht="22.5" customHeight="1" x14ac:dyDescent="0.2">
      <c r="A329" s="7">
        <v>217</v>
      </c>
      <c r="B329" s="36" t="s">
        <v>614</v>
      </c>
      <c r="C329" s="36" t="s">
        <v>615</v>
      </c>
      <c r="D329" s="16" t="s">
        <v>273</v>
      </c>
      <c r="E329" s="8" t="s">
        <v>613</v>
      </c>
      <c r="F329" s="23">
        <v>118644</v>
      </c>
      <c r="G329" s="23">
        <v>75479</v>
      </c>
      <c r="H329" s="23">
        <v>75479</v>
      </c>
      <c r="I329" s="23">
        <v>0</v>
      </c>
      <c r="J329" s="23">
        <v>34402</v>
      </c>
      <c r="K329" s="46"/>
    </row>
    <row r="330" spans="1:11" ht="22.5" customHeight="1" x14ac:dyDescent="0.2">
      <c r="A330" s="7">
        <v>218</v>
      </c>
      <c r="B330" s="36" t="s">
        <v>616</v>
      </c>
      <c r="C330" s="36" t="s">
        <v>617</v>
      </c>
      <c r="D330" s="16" t="s">
        <v>573</v>
      </c>
      <c r="E330" s="8" t="s">
        <v>574</v>
      </c>
      <c r="F330" s="23">
        <v>58567</v>
      </c>
      <c r="G330" s="23">
        <v>58567</v>
      </c>
      <c r="H330" s="23">
        <v>58567</v>
      </c>
      <c r="I330" s="23">
        <v>0</v>
      </c>
      <c r="J330" s="23">
        <v>58567</v>
      </c>
      <c r="K330" s="46"/>
    </row>
    <row r="331" spans="1:11" ht="22.5" customHeight="1" x14ac:dyDescent="0.2">
      <c r="A331" s="7">
        <v>219</v>
      </c>
      <c r="B331" s="36" t="s">
        <v>618</v>
      </c>
      <c r="C331" s="36" t="s">
        <v>619</v>
      </c>
      <c r="D331" s="16" t="s">
        <v>211</v>
      </c>
      <c r="E331" s="8" t="s">
        <v>594</v>
      </c>
      <c r="F331" s="23">
        <v>94961</v>
      </c>
      <c r="G331" s="23">
        <v>0</v>
      </c>
      <c r="H331" s="23">
        <v>0</v>
      </c>
      <c r="I331" s="23">
        <v>0</v>
      </c>
      <c r="J331" s="23">
        <v>0</v>
      </c>
      <c r="K331" s="46" t="s">
        <v>878</v>
      </c>
    </row>
    <row r="332" spans="1:11" ht="22.5" customHeight="1" x14ac:dyDescent="0.2">
      <c r="A332" s="7">
        <v>220</v>
      </c>
      <c r="B332" s="36" t="s">
        <v>620</v>
      </c>
      <c r="C332" s="36" t="s">
        <v>621</v>
      </c>
      <c r="D332" s="16" t="s">
        <v>622</v>
      </c>
      <c r="E332" s="8" t="s">
        <v>623</v>
      </c>
      <c r="F332" s="23">
        <v>28271</v>
      </c>
      <c r="G332" s="23">
        <v>28271</v>
      </c>
      <c r="H332" s="23">
        <v>28271</v>
      </c>
      <c r="I332" s="23">
        <v>0</v>
      </c>
      <c r="J332" s="23">
        <v>28271</v>
      </c>
      <c r="K332" s="46"/>
    </row>
    <row r="333" spans="1:11" ht="22.5" customHeight="1" x14ac:dyDescent="0.2">
      <c r="A333" s="7">
        <v>221</v>
      </c>
      <c r="B333" s="36" t="s">
        <v>624</v>
      </c>
      <c r="C333" s="36" t="s">
        <v>625</v>
      </c>
      <c r="D333" s="16" t="s">
        <v>603</v>
      </c>
      <c r="E333" s="8" t="s">
        <v>604</v>
      </c>
      <c r="F333" s="23">
        <v>25600</v>
      </c>
      <c r="G333" s="23">
        <v>25600</v>
      </c>
      <c r="H333" s="23">
        <v>25600</v>
      </c>
      <c r="I333" s="23">
        <v>0</v>
      </c>
      <c r="J333" s="23">
        <v>25600</v>
      </c>
      <c r="K333" s="46"/>
    </row>
    <row r="334" spans="1:11" ht="22.5" customHeight="1" x14ac:dyDescent="0.2">
      <c r="A334" s="7">
        <v>222</v>
      </c>
      <c r="B334" s="36" t="s">
        <v>626</v>
      </c>
      <c r="C334" s="36" t="s">
        <v>627</v>
      </c>
      <c r="D334" s="16"/>
      <c r="E334" s="34" t="s">
        <v>194</v>
      </c>
      <c r="F334" s="23">
        <f>SUM(F335:F336)</f>
        <v>54205</v>
      </c>
      <c r="G334" s="23">
        <f t="shared" ref="G334:J334" si="55">SUM(G335:G336)</f>
        <v>54205</v>
      </c>
      <c r="H334" s="23">
        <f t="shared" si="55"/>
        <v>54205</v>
      </c>
      <c r="I334" s="23">
        <f t="shared" si="55"/>
        <v>0</v>
      </c>
      <c r="J334" s="23">
        <f t="shared" si="55"/>
        <v>54205</v>
      </c>
      <c r="K334" s="46"/>
    </row>
    <row r="335" spans="1:11" ht="22.5" customHeight="1" x14ac:dyDescent="0.2">
      <c r="A335" s="7"/>
      <c r="B335" s="36"/>
      <c r="C335" s="36"/>
      <c r="D335" s="16" t="s">
        <v>573</v>
      </c>
      <c r="E335" s="8" t="s">
        <v>574</v>
      </c>
      <c r="F335" s="23">
        <v>43293</v>
      </c>
      <c r="G335" s="23">
        <v>43293</v>
      </c>
      <c r="H335" s="23">
        <v>43293</v>
      </c>
      <c r="I335" s="23">
        <v>0</v>
      </c>
      <c r="J335" s="23">
        <v>43293</v>
      </c>
      <c r="K335" s="46"/>
    </row>
    <row r="336" spans="1:11" ht="22.5" customHeight="1" x14ac:dyDescent="0.2">
      <c r="A336" s="7"/>
      <c r="B336" s="36"/>
      <c r="C336" s="36"/>
      <c r="D336" s="16" t="s">
        <v>201</v>
      </c>
      <c r="E336" s="8" t="s">
        <v>582</v>
      </c>
      <c r="F336" s="23">
        <v>10912</v>
      </c>
      <c r="G336" s="23">
        <v>10912</v>
      </c>
      <c r="H336" s="23">
        <v>10912</v>
      </c>
      <c r="I336" s="23">
        <v>0</v>
      </c>
      <c r="J336" s="23">
        <v>10912</v>
      </c>
      <c r="K336" s="46"/>
    </row>
    <row r="337" spans="1:11" ht="22.5" customHeight="1" x14ac:dyDescent="0.2">
      <c r="A337" s="7">
        <v>223</v>
      </c>
      <c r="B337" s="36" t="s">
        <v>628</v>
      </c>
      <c r="C337" s="36" t="s">
        <v>629</v>
      </c>
      <c r="D337" s="16" t="s">
        <v>201</v>
      </c>
      <c r="E337" s="8" t="s">
        <v>582</v>
      </c>
      <c r="F337" s="23">
        <v>193358</v>
      </c>
      <c r="G337" s="23">
        <v>193358</v>
      </c>
      <c r="H337" s="23">
        <v>38672</v>
      </c>
      <c r="I337" s="23">
        <v>0</v>
      </c>
      <c r="J337" s="23">
        <v>38672</v>
      </c>
      <c r="K337" s="46"/>
    </row>
    <row r="338" spans="1:11" ht="22.5" customHeight="1" x14ac:dyDescent="0.2">
      <c r="A338" s="7">
        <v>224</v>
      </c>
      <c r="B338" s="36" t="s">
        <v>630</v>
      </c>
      <c r="C338" s="36" t="s">
        <v>631</v>
      </c>
      <c r="D338" s="16" t="s">
        <v>632</v>
      </c>
      <c r="E338" s="8" t="s">
        <v>633</v>
      </c>
      <c r="F338" s="23">
        <v>0</v>
      </c>
      <c r="G338" s="23">
        <v>543541</v>
      </c>
      <c r="H338" s="23">
        <v>543541</v>
      </c>
      <c r="I338" s="23">
        <v>0</v>
      </c>
      <c r="J338" s="23">
        <v>543541</v>
      </c>
      <c r="K338" s="46"/>
    </row>
    <row r="339" spans="1:11" x14ac:dyDescent="0.2">
      <c r="A339" s="56" t="s">
        <v>785</v>
      </c>
      <c r="B339" s="56"/>
      <c r="C339" s="56"/>
      <c r="D339" s="56"/>
      <c r="E339" s="56"/>
      <c r="F339" s="29">
        <f>SUM(F340,F343:F344,F353,F356:F387)</f>
        <v>213065614</v>
      </c>
      <c r="G339" s="29">
        <f t="shared" ref="G339:J339" si="56">SUM(G340,G343:G344,G353,G356:G387)</f>
        <v>210878026</v>
      </c>
      <c r="H339" s="29">
        <f t="shared" si="56"/>
        <v>276203216</v>
      </c>
      <c r="I339" s="29">
        <f t="shared" si="56"/>
        <v>944484</v>
      </c>
      <c r="J339" s="29">
        <f t="shared" si="56"/>
        <v>189412084</v>
      </c>
      <c r="K339" s="31"/>
    </row>
    <row r="340" spans="1:11" ht="22.5" customHeight="1" x14ac:dyDescent="0.25">
      <c r="A340" s="7">
        <v>225</v>
      </c>
      <c r="B340" s="36" t="s">
        <v>634</v>
      </c>
      <c r="C340" s="47" t="s">
        <v>635</v>
      </c>
      <c r="D340" s="48"/>
      <c r="E340" s="49" t="s">
        <v>194</v>
      </c>
      <c r="F340" s="23">
        <f>SUM(F341:F342)</f>
        <v>100079225</v>
      </c>
      <c r="G340" s="23">
        <f t="shared" ref="G340:J340" si="57">SUM(G341:G342)</f>
        <v>100071175</v>
      </c>
      <c r="H340" s="23">
        <f t="shared" si="57"/>
        <v>100071175</v>
      </c>
      <c r="I340" s="23">
        <f t="shared" si="57"/>
        <v>0</v>
      </c>
      <c r="J340" s="23">
        <f t="shared" si="57"/>
        <v>100071175</v>
      </c>
      <c r="K340" s="46"/>
    </row>
    <row r="341" spans="1:11" x14ac:dyDescent="0.2">
      <c r="A341" s="7"/>
      <c r="B341" s="36"/>
      <c r="C341" s="36"/>
      <c r="D341" s="16" t="s">
        <v>636</v>
      </c>
      <c r="E341" s="8" t="s">
        <v>637</v>
      </c>
      <c r="F341" s="23">
        <v>79225</v>
      </c>
      <c r="G341" s="23">
        <v>71175</v>
      </c>
      <c r="H341" s="23">
        <v>71175</v>
      </c>
      <c r="I341" s="23">
        <v>0</v>
      </c>
      <c r="J341" s="23">
        <v>71175</v>
      </c>
      <c r="K341" s="46"/>
    </row>
    <row r="342" spans="1:11" x14ac:dyDescent="0.2">
      <c r="A342" s="7"/>
      <c r="B342" s="36"/>
      <c r="C342" s="36"/>
      <c r="D342" s="60" t="s">
        <v>889</v>
      </c>
      <c r="E342" s="61"/>
      <c r="F342" s="23">
        <v>100000000</v>
      </c>
      <c r="G342" s="23">
        <v>100000000</v>
      </c>
      <c r="H342" s="23">
        <v>100000000</v>
      </c>
      <c r="I342" s="23">
        <v>0</v>
      </c>
      <c r="J342" s="23">
        <v>100000000</v>
      </c>
      <c r="K342" s="46"/>
    </row>
    <row r="343" spans="1:11" x14ac:dyDescent="0.2">
      <c r="A343" s="7">
        <v>226</v>
      </c>
      <c r="B343" s="36" t="s">
        <v>638</v>
      </c>
      <c r="C343" s="36" t="s">
        <v>639</v>
      </c>
      <c r="D343" s="16" t="s">
        <v>636</v>
      </c>
      <c r="E343" s="8" t="s">
        <v>637</v>
      </c>
      <c r="F343" s="23">
        <v>80079225</v>
      </c>
      <c r="G343" s="23">
        <v>80071175</v>
      </c>
      <c r="H343" s="23">
        <v>80071175</v>
      </c>
      <c r="I343" s="23">
        <v>0</v>
      </c>
      <c r="J343" s="23">
        <v>80071175</v>
      </c>
      <c r="K343" s="46"/>
    </row>
    <row r="344" spans="1:11" x14ac:dyDescent="0.2">
      <c r="A344" s="7">
        <v>227</v>
      </c>
      <c r="B344" s="36" t="s">
        <v>640</v>
      </c>
      <c r="C344" s="36" t="s">
        <v>641</v>
      </c>
      <c r="D344" s="16"/>
      <c r="E344" s="34" t="s">
        <v>194</v>
      </c>
      <c r="F344" s="23">
        <f>SUM(F345:F352)</f>
        <v>2306166</v>
      </c>
      <c r="G344" s="23">
        <f t="shared" ref="G344:J344" si="58">SUM(G345:G352)</f>
        <v>2306166</v>
      </c>
      <c r="H344" s="23">
        <f t="shared" si="58"/>
        <v>2306166</v>
      </c>
      <c r="I344" s="23">
        <f t="shared" si="58"/>
        <v>0</v>
      </c>
      <c r="J344" s="23">
        <f t="shared" si="58"/>
        <v>2306166</v>
      </c>
      <c r="K344" s="46"/>
    </row>
    <row r="345" spans="1:11" x14ac:dyDescent="0.2">
      <c r="A345" s="7"/>
      <c r="B345" s="36"/>
      <c r="C345" s="36"/>
      <c r="D345" s="16" t="s">
        <v>642</v>
      </c>
      <c r="E345" s="8" t="s">
        <v>643</v>
      </c>
      <c r="F345" s="23">
        <v>431919</v>
      </c>
      <c r="G345" s="23">
        <v>431919</v>
      </c>
      <c r="H345" s="23">
        <v>431919</v>
      </c>
      <c r="I345" s="23">
        <v>0</v>
      </c>
      <c r="J345" s="23">
        <v>431919</v>
      </c>
      <c r="K345" s="46"/>
    </row>
    <row r="346" spans="1:11" x14ac:dyDescent="0.2">
      <c r="A346" s="7"/>
      <c r="B346" s="36"/>
      <c r="C346" s="36"/>
      <c r="D346" s="16" t="s">
        <v>644</v>
      </c>
      <c r="E346" s="8" t="s">
        <v>645</v>
      </c>
      <c r="F346" s="23">
        <v>26849</v>
      </c>
      <c r="G346" s="23">
        <v>26849</v>
      </c>
      <c r="H346" s="23">
        <v>26849</v>
      </c>
      <c r="I346" s="23">
        <v>0</v>
      </c>
      <c r="J346" s="23">
        <v>26849</v>
      </c>
      <c r="K346" s="46"/>
    </row>
    <row r="347" spans="1:11" ht="22.5" x14ac:dyDescent="0.2">
      <c r="A347" s="7"/>
      <c r="B347" s="36"/>
      <c r="C347" s="36"/>
      <c r="D347" s="16" t="s">
        <v>646</v>
      </c>
      <c r="E347" s="8" t="s">
        <v>647</v>
      </c>
      <c r="F347" s="23">
        <v>148708</v>
      </c>
      <c r="G347" s="23">
        <v>148708</v>
      </c>
      <c r="H347" s="23">
        <v>148708</v>
      </c>
      <c r="I347" s="23">
        <v>0</v>
      </c>
      <c r="J347" s="23">
        <v>148708</v>
      </c>
      <c r="K347" s="46"/>
    </row>
    <row r="348" spans="1:11" x14ac:dyDescent="0.2">
      <c r="A348" s="7"/>
      <c r="B348" s="36"/>
      <c r="C348" s="36"/>
      <c r="D348" s="16" t="s">
        <v>648</v>
      </c>
      <c r="E348" s="8" t="s">
        <v>649</v>
      </c>
      <c r="F348" s="23">
        <v>51674</v>
      </c>
      <c r="G348" s="23">
        <v>51674</v>
      </c>
      <c r="H348" s="23">
        <v>51674</v>
      </c>
      <c r="I348" s="23">
        <v>0</v>
      </c>
      <c r="J348" s="23">
        <v>51674</v>
      </c>
      <c r="K348" s="46"/>
    </row>
    <row r="349" spans="1:11" x14ac:dyDescent="0.2">
      <c r="A349" s="7"/>
      <c r="B349" s="36"/>
      <c r="C349" s="36"/>
      <c r="D349" s="16" t="s">
        <v>650</v>
      </c>
      <c r="E349" s="8" t="s">
        <v>651</v>
      </c>
      <c r="F349" s="23">
        <v>148320</v>
      </c>
      <c r="G349" s="23">
        <v>148320</v>
      </c>
      <c r="H349" s="23">
        <v>148320</v>
      </c>
      <c r="I349" s="23">
        <v>0</v>
      </c>
      <c r="J349" s="23">
        <v>148320</v>
      </c>
      <c r="K349" s="46"/>
    </row>
    <row r="350" spans="1:11" x14ac:dyDescent="0.2">
      <c r="A350" s="7"/>
      <c r="B350" s="36"/>
      <c r="C350" s="36"/>
      <c r="D350" s="16" t="s">
        <v>298</v>
      </c>
      <c r="E350" s="8" t="s">
        <v>652</v>
      </c>
      <c r="F350" s="23">
        <v>300000</v>
      </c>
      <c r="G350" s="23">
        <v>300000</v>
      </c>
      <c r="H350" s="23">
        <v>300000</v>
      </c>
      <c r="I350" s="23">
        <v>0</v>
      </c>
      <c r="J350" s="23">
        <v>300000</v>
      </c>
      <c r="K350" s="46"/>
    </row>
    <row r="351" spans="1:11" x14ac:dyDescent="0.2">
      <c r="A351" s="7"/>
      <c r="B351" s="36"/>
      <c r="C351" s="36"/>
      <c r="D351" s="16" t="s">
        <v>653</v>
      </c>
      <c r="E351" s="8" t="s">
        <v>654</v>
      </c>
      <c r="F351" s="23">
        <v>198696</v>
      </c>
      <c r="G351" s="23">
        <v>198696</v>
      </c>
      <c r="H351" s="23">
        <v>198696</v>
      </c>
      <c r="I351" s="23">
        <v>0</v>
      </c>
      <c r="J351" s="23">
        <v>198696</v>
      </c>
      <c r="K351" s="46"/>
    </row>
    <row r="352" spans="1:11" x14ac:dyDescent="0.2">
      <c r="A352" s="7"/>
      <c r="B352" s="36"/>
      <c r="C352" s="36"/>
      <c r="D352" s="16" t="s">
        <v>199</v>
      </c>
      <c r="E352" s="8" t="s">
        <v>197</v>
      </c>
      <c r="F352" s="23">
        <v>1000000</v>
      </c>
      <c r="G352" s="23">
        <v>1000000</v>
      </c>
      <c r="H352" s="23">
        <v>1000000</v>
      </c>
      <c r="I352" s="23">
        <v>0</v>
      </c>
      <c r="J352" s="23">
        <v>1000000</v>
      </c>
      <c r="K352" s="46"/>
    </row>
    <row r="353" spans="1:11" x14ac:dyDescent="0.2">
      <c r="A353" s="7">
        <v>228</v>
      </c>
      <c r="B353" s="36" t="s">
        <v>655</v>
      </c>
      <c r="C353" s="36" t="s">
        <v>656</v>
      </c>
      <c r="D353" s="16"/>
      <c r="E353" s="34" t="s">
        <v>194</v>
      </c>
      <c r="F353" s="23">
        <f>SUM(F354:F355)</f>
        <v>300000</v>
      </c>
      <c r="G353" s="23">
        <f t="shared" ref="G353:J353" si="59">SUM(G354:G355)</f>
        <v>300000</v>
      </c>
      <c r="H353" s="23">
        <f t="shared" si="59"/>
        <v>300000</v>
      </c>
      <c r="I353" s="23">
        <f t="shared" si="59"/>
        <v>0</v>
      </c>
      <c r="J353" s="23">
        <f t="shared" si="59"/>
        <v>300000</v>
      </c>
      <c r="K353" s="46"/>
    </row>
    <row r="354" spans="1:11" x14ac:dyDescent="0.2">
      <c r="A354" s="7"/>
      <c r="B354" s="36"/>
      <c r="C354" s="36"/>
      <c r="D354" s="16" t="s">
        <v>254</v>
      </c>
      <c r="E354" s="8" t="s">
        <v>657</v>
      </c>
      <c r="F354" s="23">
        <v>150000</v>
      </c>
      <c r="G354" s="23">
        <v>150000</v>
      </c>
      <c r="H354" s="23">
        <v>150000</v>
      </c>
      <c r="I354" s="23">
        <v>0</v>
      </c>
      <c r="J354" s="23">
        <v>150000</v>
      </c>
      <c r="K354" s="46"/>
    </row>
    <row r="355" spans="1:11" x14ac:dyDescent="0.2">
      <c r="A355" s="7"/>
      <c r="B355" s="36"/>
      <c r="C355" s="36"/>
      <c r="D355" s="16" t="s">
        <v>658</v>
      </c>
      <c r="E355" s="8" t="s">
        <v>659</v>
      </c>
      <c r="F355" s="23">
        <v>150000</v>
      </c>
      <c r="G355" s="23">
        <v>150000</v>
      </c>
      <c r="H355" s="23">
        <v>150000</v>
      </c>
      <c r="I355" s="23">
        <v>0</v>
      </c>
      <c r="J355" s="23">
        <v>150000</v>
      </c>
      <c r="K355" s="46"/>
    </row>
    <row r="356" spans="1:11" x14ac:dyDescent="0.2">
      <c r="A356" s="7">
        <v>229</v>
      </c>
      <c r="B356" s="36" t="s">
        <v>660</v>
      </c>
      <c r="C356" s="36" t="s">
        <v>661</v>
      </c>
      <c r="D356" s="16" t="s">
        <v>662</v>
      </c>
      <c r="E356" s="8" t="s">
        <v>663</v>
      </c>
      <c r="F356" s="23">
        <v>624000</v>
      </c>
      <c r="G356" s="23">
        <v>624000</v>
      </c>
      <c r="H356" s="23">
        <v>624000</v>
      </c>
      <c r="I356" s="23">
        <v>0</v>
      </c>
      <c r="J356" s="23">
        <v>624000</v>
      </c>
      <c r="K356" s="46"/>
    </row>
    <row r="357" spans="1:11" x14ac:dyDescent="0.2">
      <c r="A357" s="7">
        <v>230</v>
      </c>
      <c r="B357" s="36" t="s">
        <v>664</v>
      </c>
      <c r="C357" s="36" t="s">
        <v>665</v>
      </c>
      <c r="D357" s="16" t="s">
        <v>662</v>
      </c>
      <c r="E357" s="8" t="s">
        <v>663</v>
      </c>
      <c r="F357" s="23">
        <v>600000</v>
      </c>
      <c r="G357" s="23">
        <v>600000</v>
      </c>
      <c r="H357" s="23">
        <v>600000</v>
      </c>
      <c r="I357" s="23">
        <v>0</v>
      </c>
      <c r="J357" s="23">
        <v>600000</v>
      </c>
      <c r="K357" s="46"/>
    </row>
    <row r="358" spans="1:11" ht="33.75" x14ac:dyDescent="0.2">
      <c r="A358" s="7">
        <v>231</v>
      </c>
      <c r="B358" s="36" t="s">
        <v>666</v>
      </c>
      <c r="C358" s="36" t="s">
        <v>667</v>
      </c>
      <c r="D358" s="16" t="s">
        <v>298</v>
      </c>
      <c r="E358" s="8" t="s">
        <v>652</v>
      </c>
      <c r="F358" s="23">
        <v>450000</v>
      </c>
      <c r="G358" s="23">
        <v>450000</v>
      </c>
      <c r="H358" s="23">
        <v>450000</v>
      </c>
      <c r="I358" s="23">
        <v>0</v>
      </c>
      <c r="J358" s="23">
        <v>450000</v>
      </c>
      <c r="K358" s="46"/>
    </row>
    <row r="359" spans="1:11" x14ac:dyDescent="0.2">
      <c r="A359" s="7">
        <v>232</v>
      </c>
      <c r="B359" s="36" t="s">
        <v>668</v>
      </c>
      <c r="C359" s="36" t="s">
        <v>669</v>
      </c>
      <c r="D359" s="16" t="s">
        <v>298</v>
      </c>
      <c r="E359" s="8" t="s">
        <v>652</v>
      </c>
      <c r="F359" s="23">
        <v>719834</v>
      </c>
      <c r="G359" s="23">
        <v>719834</v>
      </c>
      <c r="H359" s="23">
        <v>719834</v>
      </c>
      <c r="I359" s="23">
        <v>0</v>
      </c>
      <c r="J359" s="23">
        <v>719834</v>
      </c>
      <c r="K359" s="20"/>
    </row>
    <row r="360" spans="1:11" ht="22.5" x14ac:dyDescent="0.2">
      <c r="A360" s="7">
        <v>233</v>
      </c>
      <c r="B360" s="36" t="s">
        <v>670</v>
      </c>
      <c r="C360" s="36" t="s">
        <v>671</v>
      </c>
      <c r="D360" s="16" t="s">
        <v>653</v>
      </c>
      <c r="E360" s="8" t="s">
        <v>654</v>
      </c>
      <c r="F360" s="23">
        <v>181170</v>
      </c>
      <c r="G360" s="23">
        <v>178393</v>
      </c>
      <c r="H360" s="23">
        <v>178393</v>
      </c>
      <c r="I360" s="23">
        <v>0</v>
      </c>
      <c r="J360" s="23">
        <v>178393</v>
      </c>
      <c r="K360" s="46"/>
    </row>
    <row r="361" spans="1:11" ht="22.5" x14ac:dyDescent="0.2">
      <c r="A361" s="7">
        <v>234</v>
      </c>
      <c r="B361" s="36" t="s">
        <v>672</v>
      </c>
      <c r="C361" s="36" t="s">
        <v>673</v>
      </c>
      <c r="D361" s="16" t="s">
        <v>636</v>
      </c>
      <c r="E361" s="8" t="s">
        <v>637</v>
      </c>
      <c r="F361" s="23">
        <v>81740</v>
      </c>
      <c r="G361" s="23">
        <v>81740</v>
      </c>
      <c r="H361" s="23">
        <v>83660</v>
      </c>
      <c r="I361" s="23">
        <v>0</v>
      </c>
      <c r="J361" s="23">
        <v>83660</v>
      </c>
      <c r="K361" s="46"/>
    </row>
    <row r="362" spans="1:11" ht="22.5" x14ac:dyDescent="0.2">
      <c r="A362" s="7">
        <v>235</v>
      </c>
      <c r="B362" s="36" t="s">
        <v>674</v>
      </c>
      <c r="C362" s="36" t="s">
        <v>675</v>
      </c>
      <c r="D362" s="16" t="s">
        <v>636</v>
      </c>
      <c r="E362" s="8" t="s">
        <v>637</v>
      </c>
      <c r="F362" s="23">
        <v>119413</v>
      </c>
      <c r="G362" s="23">
        <v>107338</v>
      </c>
      <c r="H362" s="23">
        <v>107338</v>
      </c>
      <c r="I362" s="23">
        <v>0</v>
      </c>
      <c r="J362" s="23">
        <v>107338</v>
      </c>
      <c r="K362" s="46"/>
    </row>
    <row r="363" spans="1:11" ht="33.75" x14ac:dyDescent="0.2">
      <c r="A363" s="7">
        <v>236</v>
      </c>
      <c r="B363" s="36" t="s">
        <v>676</v>
      </c>
      <c r="C363" s="36" t="s">
        <v>677</v>
      </c>
      <c r="D363" s="16" t="s">
        <v>636</v>
      </c>
      <c r="E363" s="8" t="s">
        <v>637</v>
      </c>
      <c r="F363" s="23">
        <v>28000</v>
      </c>
      <c r="G363" s="23">
        <v>28000</v>
      </c>
      <c r="H363" s="23">
        <v>28000</v>
      </c>
      <c r="I363" s="23">
        <v>0</v>
      </c>
      <c r="J363" s="23">
        <v>28000</v>
      </c>
      <c r="K363" s="46"/>
    </row>
    <row r="364" spans="1:11" ht="22.5" x14ac:dyDescent="0.2">
      <c r="A364" s="7">
        <v>237</v>
      </c>
      <c r="B364" s="36" t="s">
        <v>678</v>
      </c>
      <c r="C364" s="36" t="s">
        <v>679</v>
      </c>
      <c r="D364" s="16" t="s">
        <v>653</v>
      </c>
      <c r="E364" s="8" t="s">
        <v>654</v>
      </c>
      <c r="F364" s="23">
        <v>174377</v>
      </c>
      <c r="G364" s="23">
        <v>174377</v>
      </c>
      <c r="H364" s="23">
        <v>174377</v>
      </c>
      <c r="I364" s="23">
        <v>0</v>
      </c>
      <c r="J364" s="23">
        <v>174377</v>
      </c>
      <c r="K364" s="46"/>
    </row>
    <row r="365" spans="1:11" ht="22.5" x14ac:dyDescent="0.2">
      <c r="A365" s="7">
        <v>238</v>
      </c>
      <c r="B365" s="36" t="s">
        <v>680</v>
      </c>
      <c r="C365" s="36" t="s">
        <v>681</v>
      </c>
      <c r="D365" s="16" t="s">
        <v>636</v>
      </c>
      <c r="E365" s="8" t="s">
        <v>637</v>
      </c>
      <c r="F365" s="23">
        <v>297402</v>
      </c>
      <c r="G365" s="23">
        <v>265202</v>
      </c>
      <c r="H365" s="23">
        <v>265202</v>
      </c>
      <c r="I365" s="23">
        <v>0</v>
      </c>
      <c r="J365" s="23">
        <v>265202</v>
      </c>
      <c r="K365" s="46"/>
    </row>
    <row r="366" spans="1:11" x14ac:dyDescent="0.2">
      <c r="A366" s="7">
        <v>239</v>
      </c>
      <c r="B366" s="36" t="s">
        <v>682</v>
      </c>
      <c r="C366" s="36" t="s">
        <v>683</v>
      </c>
      <c r="D366" s="16" t="s">
        <v>636</v>
      </c>
      <c r="E366" s="8" t="s">
        <v>637</v>
      </c>
      <c r="F366" s="23">
        <v>248546</v>
      </c>
      <c r="G366" s="23">
        <v>224396</v>
      </c>
      <c r="H366" s="23">
        <v>224396</v>
      </c>
      <c r="I366" s="23">
        <v>0</v>
      </c>
      <c r="J366" s="23">
        <v>224396</v>
      </c>
      <c r="K366" s="46"/>
    </row>
    <row r="367" spans="1:11" x14ac:dyDescent="0.2">
      <c r="A367" s="7">
        <v>240</v>
      </c>
      <c r="B367" s="36" t="s">
        <v>684</v>
      </c>
      <c r="C367" s="36" t="s">
        <v>685</v>
      </c>
      <c r="D367" s="16" t="s">
        <v>636</v>
      </c>
      <c r="E367" s="8" t="s">
        <v>637</v>
      </c>
      <c r="F367" s="23">
        <v>836107</v>
      </c>
      <c r="G367" s="23">
        <v>832082</v>
      </c>
      <c r="H367" s="23">
        <v>832082</v>
      </c>
      <c r="I367" s="23">
        <v>0</v>
      </c>
      <c r="J367" s="23">
        <v>832082</v>
      </c>
      <c r="K367" s="46"/>
    </row>
    <row r="368" spans="1:11" x14ac:dyDescent="0.2">
      <c r="A368" s="7">
        <v>241</v>
      </c>
      <c r="B368" s="36" t="s">
        <v>686</v>
      </c>
      <c r="C368" s="36" t="s">
        <v>687</v>
      </c>
      <c r="D368" s="16" t="s">
        <v>636</v>
      </c>
      <c r="E368" s="8" t="s">
        <v>637</v>
      </c>
      <c r="F368" s="23">
        <v>650000</v>
      </c>
      <c r="G368" s="23">
        <v>650000</v>
      </c>
      <c r="H368" s="23">
        <v>250000</v>
      </c>
      <c r="I368" s="23">
        <v>0</v>
      </c>
      <c r="J368" s="23">
        <v>250000</v>
      </c>
      <c r="K368" s="46"/>
    </row>
    <row r="369" spans="1:11" ht="22.5" x14ac:dyDescent="0.2">
      <c r="A369" s="7">
        <v>242</v>
      </c>
      <c r="B369" s="36" t="s">
        <v>688</v>
      </c>
      <c r="C369" s="36" t="s">
        <v>689</v>
      </c>
      <c r="D369" s="16" t="s">
        <v>636</v>
      </c>
      <c r="E369" s="8" t="s">
        <v>637</v>
      </c>
      <c r="F369" s="23">
        <v>17583120</v>
      </c>
      <c r="G369" s="23">
        <v>16148000</v>
      </c>
      <c r="H369" s="23">
        <v>82062880</v>
      </c>
      <c r="I369" s="23">
        <v>0</v>
      </c>
      <c r="J369" s="23">
        <v>0</v>
      </c>
      <c r="K369" s="46" t="s">
        <v>881</v>
      </c>
    </row>
    <row r="370" spans="1:11" ht="22.5" x14ac:dyDescent="0.2">
      <c r="A370" s="7">
        <v>243</v>
      </c>
      <c r="B370" s="36" t="s">
        <v>690</v>
      </c>
      <c r="C370" s="36" t="s">
        <v>691</v>
      </c>
      <c r="D370" s="16" t="s">
        <v>644</v>
      </c>
      <c r="E370" s="8" t="s">
        <v>645</v>
      </c>
      <c r="F370" s="23">
        <v>28531</v>
      </c>
      <c r="G370" s="23">
        <v>25617</v>
      </c>
      <c r="H370" s="23">
        <v>25617</v>
      </c>
      <c r="I370" s="23">
        <v>25617</v>
      </c>
      <c r="J370" s="23">
        <v>0</v>
      </c>
      <c r="K370" s="46" t="s">
        <v>883</v>
      </c>
    </row>
    <row r="371" spans="1:11" ht="33.75" x14ac:dyDescent="0.2">
      <c r="A371" s="7">
        <v>244</v>
      </c>
      <c r="B371" s="36" t="s">
        <v>692</v>
      </c>
      <c r="C371" s="36" t="s">
        <v>693</v>
      </c>
      <c r="D371" s="16" t="s">
        <v>650</v>
      </c>
      <c r="E371" s="8" t="s">
        <v>651</v>
      </c>
      <c r="F371" s="23">
        <v>408817</v>
      </c>
      <c r="G371" s="23">
        <v>408817</v>
      </c>
      <c r="H371" s="23">
        <v>408817</v>
      </c>
      <c r="I371" s="23">
        <v>0</v>
      </c>
      <c r="J371" s="23">
        <v>408817</v>
      </c>
      <c r="K371" s="46"/>
    </row>
    <row r="372" spans="1:11" ht="33.75" x14ac:dyDescent="0.2">
      <c r="A372" s="7">
        <v>245</v>
      </c>
      <c r="B372" s="36" t="s">
        <v>694</v>
      </c>
      <c r="C372" s="36" t="s">
        <v>695</v>
      </c>
      <c r="D372" s="16" t="s">
        <v>650</v>
      </c>
      <c r="E372" s="8" t="s">
        <v>651</v>
      </c>
      <c r="F372" s="23">
        <v>639397</v>
      </c>
      <c r="G372" s="23">
        <v>639397</v>
      </c>
      <c r="H372" s="23">
        <v>639397</v>
      </c>
      <c r="I372" s="23">
        <v>639397</v>
      </c>
      <c r="J372" s="23">
        <v>0</v>
      </c>
      <c r="K372" s="46" t="s">
        <v>885</v>
      </c>
    </row>
    <row r="373" spans="1:11" ht="33.75" x14ac:dyDescent="0.2">
      <c r="A373" s="7">
        <v>246</v>
      </c>
      <c r="B373" s="36" t="s">
        <v>696</v>
      </c>
      <c r="C373" s="36" t="s">
        <v>697</v>
      </c>
      <c r="D373" s="16" t="s">
        <v>650</v>
      </c>
      <c r="E373" s="8" t="s">
        <v>651</v>
      </c>
      <c r="F373" s="23">
        <v>486887</v>
      </c>
      <c r="G373" s="23">
        <v>486887</v>
      </c>
      <c r="H373" s="23">
        <v>486887</v>
      </c>
      <c r="I373" s="23">
        <v>0</v>
      </c>
      <c r="J373" s="23">
        <v>486887</v>
      </c>
      <c r="K373" s="46"/>
    </row>
    <row r="374" spans="1:11" x14ac:dyDescent="0.2">
      <c r="A374" s="7">
        <v>247</v>
      </c>
      <c r="B374" s="36" t="s">
        <v>698</v>
      </c>
      <c r="C374" s="36" t="s">
        <v>699</v>
      </c>
      <c r="D374" s="16" t="s">
        <v>642</v>
      </c>
      <c r="E374" s="8" t="s">
        <v>643</v>
      </c>
      <c r="F374" s="23">
        <v>49885</v>
      </c>
      <c r="G374" s="23">
        <v>49885</v>
      </c>
      <c r="H374" s="23">
        <v>49885</v>
      </c>
      <c r="I374" s="23">
        <v>68450</v>
      </c>
      <c r="J374" s="23">
        <v>0</v>
      </c>
      <c r="K374" s="46" t="s">
        <v>887</v>
      </c>
    </row>
    <row r="375" spans="1:11" ht="22.5" x14ac:dyDescent="0.2">
      <c r="A375" s="7">
        <v>248</v>
      </c>
      <c r="B375" s="36" t="s">
        <v>700</v>
      </c>
      <c r="C375" s="36" t="s">
        <v>701</v>
      </c>
      <c r="D375" s="16" t="s">
        <v>642</v>
      </c>
      <c r="E375" s="8" t="s">
        <v>643</v>
      </c>
      <c r="F375" s="23">
        <v>156098</v>
      </c>
      <c r="G375" s="23">
        <v>154118</v>
      </c>
      <c r="H375" s="23">
        <v>154118</v>
      </c>
      <c r="I375" s="23">
        <v>0</v>
      </c>
      <c r="J375" s="23">
        <v>122918</v>
      </c>
      <c r="K375" s="46"/>
    </row>
    <row r="376" spans="1:11" ht="22.5" x14ac:dyDescent="0.2">
      <c r="A376" s="7">
        <v>249</v>
      </c>
      <c r="B376" s="36" t="s">
        <v>702</v>
      </c>
      <c r="C376" s="36" t="s">
        <v>703</v>
      </c>
      <c r="D376" s="16" t="s">
        <v>653</v>
      </c>
      <c r="E376" s="8" t="s">
        <v>654</v>
      </c>
      <c r="F376" s="23">
        <v>510934</v>
      </c>
      <c r="G376" s="23">
        <v>310885</v>
      </c>
      <c r="H376" s="23">
        <v>135992</v>
      </c>
      <c r="I376" s="23">
        <v>0</v>
      </c>
      <c r="J376" s="23">
        <v>135992</v>
      </c>
      <c r="K376" s="46"/>
    </row>
    <row r="377" spans="1:11" ht="22.5" x14ac:dyDescent="0.2">
      <c r="A377" s="7">
        <v>250</v>
      </c>
      <c r="B377" s="36" t="s">
        <v>704</v>
      </c>
      <c r="C377" s="36" t="s">
        <v>705</v>
      </c>
      <c r="D377" s="16" t="s">
        <v>636</v>
      </c>
      <c r="E377" s="8" t="s">
        <v>637</v>
      </c>
      <c r="F377" s="23">
        <v>1000000</v>
      </c>
      <c r="G377" s="23">
        <v>0</v>
      </c>
      <c r="H377" s="23">
        <v>0</v>
      </c>
      <c r="I377" s="23">
        <v>0</v>
      </c>
      <c r="J377" s="23">
        <v>0</v>
      </c>
      <c r="K377" s="46" t="s">
        <v>878</v>
      </c>
    </row>
    <row r="378" spans="1:11" ht="22.5" x14ac:dyDescent="0.2">
      <c r="A378" s="7">
        <v>251</v>
      </c>
      <c r="B378" s="36" t="s">
        <v>706</v>
      </c>
      <c r="C378" s="36" t="s">
        <v>707</v>
      </c>
      <c r="D378" s="16" t="s">
        <v>650</v>
      </c>
      <c r="E378" s="8" t="s">
        <v>651</v>
      </c>
      <c r="F378" s="23">
        <v>141020</v>
      </c>
      <c r="G378" s="23">
        <v>190020</v>
      </c>
      <c r="H378" s="23">
        <v>211020</v>
      </c>
      <c r="I378" s="23">
        <v>211020</v>
      </c>
      <c r="J378" s="23">
        <v>0</v>
      </c>
      <c r="K378" s="46" t="s">
        <v>882</v>
      </c>
    </row>
    <row r="379" spans="1:11" ht="56.25" x14ac:dyDescent="0.2">
      <c r="A379" s="7">
        <v>252</v>
      </c>
      <c r="B379" s="36" t="s">
        <v>708</v>
      </c>
      <c r="C379" s="36" t="s">
        <v>709</v>
      </c>
      <c r="D379" s="16" t="s">
        <v>650</v>
      </c>
      <c r="E379" s="8" t="s">
        <v>651</v>
      </c>
      <c r="F379" s="23">
        <v>539450</v>
      </c>
      <c r="G379" s="23">
        <v>299344</v>
      </c>
      <c r="H379" s="23">
        <v>299344</v>
      </c>
      <c r="I379" s="23">
        <v>0</v>
      </c>
      <c r="J379" s="23">
        <v>299344</v>
      </c>
      <c r="K379" s="46"/>
    </row>
    <row r="380" spans="1:11" ht="22.5" x14ac:dyDescent="0.2">
      <c r="A380" s="7">
        <v>253</v>
      </c>
      <c r="B380" s="36" t="s">
        <v>710</v>
      </c>
      <c r="C380" s="36" t="s">
        <v>711</v>
      </c>
      <c r="D380" s="16" t="s">
        <v>650</v>
      </c>
      <c r="E380" s="8" t="s">
        <v>651</v>
      </c>
      <c r="F380" s="23">
        <v>624000</v>
      </c>
      <c r="G380" s="23">
        <v>58500</v>
      </c>
      <c r="H380" s="23">
        <v>117000</v>
      </c>
      <c r="I380" s="23">
        <v>0</v>
      </c>
      <c r="J380" s="23">
        <v>173550</v>
      </c>
      <c r="K380" s="46"/>
    </row>
    <row r="381" spans="1:11" ht="22.5" x14ac:dyDescent="0.2">
      <c r="A381" s="7">
        <v>254</v>
      </c>
      <c r="B381" s="36" t="s">
        <v>712</v>
      </c>
      <c r="C381" s="36" t="s">
        <v>713</v>
      </c>
      <c r="D381" s="16" t="s">
        <v>650</v>
      </c>
      <c r="E381" s="8" t="s">
        <v>651</v>
      </c>
      <c r="F381" s="23">
        <v>1443332</v>
      </c>
      <c r="G381" s="23">
        <v>355322</v>
      </c>
      <c r="H381" s="23">
        <v>355322</v>
      </c>
      <c r="I381" s="23">
        <v>0</v>
      </c>
      <c r="J381" s="23">
        <v>355322</v>
      </c>
      <c r="K381" s="46"/>
    </row>
    <row r="382" spans="1:11" x14ac:dyDescent="0.2">
      <c r="A382" s="7">
        <v>255</v>
      </c>
      <c r="B382" s="36" t="s">
        <v>714</v>
      </c>
      <c r="C382" s="36" t="s">
        <v>715</v>
      </c>
      <c r="D382" s="16" t="s">
        <v>650</v>
      </c>
      <c r="E382" s="8" t="s">
        <v>651</v>
      </c>
      <c r="F382" s="23">
        <v>550000</v>
      </c>
      <c r="G382" s="23">
        <v>385000</v>
      </c>
      <c r="H382" s="23">
        <v>150000</v>
      </c>
      <c r="I382" s="23">
        <v>0</v>
      </c>
      <c r="J382" s="23">
        <v>0</v>
      </c>
      <c r="K382" s="46">
        <v>2024</v>
      </c>
    </row>
    <row r="383" spans="1:11" ht="33.75" x14ac:dyDescent="0.2">
      <c r="A383" s="7">
        <v>256</v>
      </c>
      <c r="B383" s="36" t="s">
        <v>716</v>
      </c>
      <c r="C383" s="36" t="s">
        <v>717</v>
      </c>
      <c r="D383" s="16" t="s">
        <v>650</v>
      </c>
      <c r="E383" s="8" t="s">
        <v>651</v>
      </c>
      <c r="F383" s="23">
        <v>79500</v>
      </c>
      <c r="G383" s="23">
        <v>79500</v>
      </c>
      <c r="H383" s="23">
        <v>79500</v>
      </c>
      <c r="I383" s="23">
        <v>0</v>
      </c>
      <c r="J383" s="23">
        <v>79500</v>
      </c>
      <c r="K383" s="46"/>
    </row>
    <row r="384" spans="1:11" ht="22.5" x14ac:dyDescent="0.2">
      <c r="A384" s="7">
        <v>257</v>
      </c>
      <c r="B384" s="36" t="s">
        <v>718</v>
      </c>
      <c r="C384" s="36" t="s">
        <v>719</v>
      </c>
      <c r="D384" s="16" t="s">
        <v>650</v>
      </c>
      <c r="E384" s="8" t="s">
        <v>651</v>
      </c>
      <c r="F384" s="23">
        <v>217000</v>
      </c>
      <c r="G384" s="23">
        <v>1640000</v>
      </c>
      <c r="H384" s="23">
        <v>70000</v>
      </c>
      <c r="I384" s="23">
        <v>0</v>
      </c>
      <c r="J384" s="23">
        <v>40000</v>
      </c>
      <c r="K384" s="46"/>
    </row>
    <row r="385" spans="1:11" ht="22.5" x14ac:dyDescent="0.2">
      <c r="A385" s="7">
        <v>258</v>
      </c>
      <c r="B385" s="36" t="s">
        <v>720</v>
      </c>
      <c r="C385" s="36" t="s">
        <v>721</v>
      </c>
      <c r="D385" s="16" t="s">
        <v>650</v>
      </c>
      <c r="E385" s="8" t="s">
        <v>651</v>
      </c>
      <c r="F385" s="23">
        <v>813482</v>
      </c>
      <c r="G385" s="23">
        <v>1888900</v>
      </c>
      <c r="H385" s="23">
        <v>3657683</v>
      </c>
      <c r="I385" s="23">
        <v>0</v>
      </c>
      <c r="J385" s="23">
        <v>10000</v>
      </c>
      <c r="K385" s="46"/>
    </row>
    <row r="386" spans="1:11" ht="22.5" x14ac:dyDescent="0.2">
      <c r="A386" s="7">
        <v>259</v>
      </c>
      <c r="B386" s="36" t="s">
        <v>722</v>
      </c>
      <c r="C386" s="36" t="s">
        <v>723</v>
      </c>
      <c r="D386" s="16" t="s">
        <v>650</v>
      </c>
      <c r="E386" s="8" t="s">
        <v>651</v>
      </c>
      <c r="F386" s="23">
        <v>5000</v>
      </c>
      <c r="G386" s="23">
        <v>60000</v>
      </c>
      <c r="H386" s="23">
        <v>0</v>
      </c>
      <c r="I386" s="23">
        <v>0</v>
      </c>
      <c r="J386" s="23">
        <v>0</v>
      </c>
      <c r="K386" s="46" t="s">
        <v>879</v>
      </c>
    </row>
    <row r="387" spans="1:11" ht="22.5" x14ac:dyDescent="0.2">
      <c r="A387" s="7">
        <v>260</v>
      </c>
      <c r="B387" s="36" t="s">
        <v>724</v>
      </c>
      <c r="C387" s="36" t="s">
        <v>725</v>
      </c>
      <c r="D387" s="16" t="s">
        <v>199</v>
      </c>
      <c r="E387" s="8" t="s">
        <v>197</v>
      </c>
      <c r="F387" s="23">
        <v>13956</v>
      </c>
      <c r="G387" s="23">
        <v>13956</v>
      </c>
      <c r="H387" s="23">
        <v>13956</v>
      </c>
      <c r="I387" s="23">
        <v>0</v>
      </c>
      <c r="J387" s="23">
        <v>13956</v>
      </c>
      <c r="K387" s="46"/>
    </row>
    <row r="388" spans="1:11" x14ac:dyDescent="0.2">
      <c r="A388" s="56" t="s">
        <v>784</v>
      </c>
      <c r="B388" s="56"/>
      <c r="C388" s="56"/>
      <c r="D388" s="56"/>
      <c r="E388" s="56"/>
      <c r="F388" s="29">
        <f>SUM(F389,F397:F398,F403,F406,F411:F417,F420:F427)</f>
        <v>48309827</v>
      </c>
      <c r="G388" s="29">
        <f t="shared" ref="G388:J388" si="60">SUM(G389,G397:G398,G403,G406,G411:G417,G420:G427)</f>
        <v>68845063</v>
      </c>
      <c r="H388" s="29">
        <f t="shared" si="60"/>
        <v>87738885</v>
      </c>
      <c r="I388" s="29">
        <f t="shared" si="60"/>
        <v>83403062</v>
      </c>
      <c r="J388" s="29">
        <f t="shared" si="60"/>
        <v>57834254</v>
      </c>
      <c r="K388" s="31"/>
    </row>
    <row r="389" spans="1:11" x14ac:dyDescent="0.2">
      <c r="A389" s="7">
        <v>261</v>
      </c>
      <c r="B389" s="36" t="s">
        <v>726</v>
      </c>
      <c r="C389" s="36" t="s">
        <v>727</v>
      </c>
      <c r="D389" s="16"/>
      <c r="E389" s="34" t="s">
        <v>194</v>
      </c>
      <c r="F389" s="23">
        <f>SUM(F390:F396)</f>
        <v>12907984</v>
      </c>
      <c r="G389" s="23">
        <f t="shared" ref="G389:J389" si="61">SUM(G390:G396)</f>
        <v>19231167</v>
      </c>
      <c r="H389" s="23">
        <f t="shared" si="61"/>
        <v>25554755</v>
      </c>
      <c r="I389" s="23">
        <f t="shared" si="61"/>
        <v>0</v>
      </c>
      <c r="J389" s="23">
        <f t="shared" si="61"/>
        <v>25554755</v>
      </c>
      <c r="K389" s="20"/>
    </row>
    <row r="390" spans="1:11" x14ac:dyDescent="0.2">
      <c r="A390" s="7"/>
      <c r="B390" s="36"/>
      <c r="C390" s="36"/>
      <c r="D390" s="16" t="s">
        <v>728</v>
      </c>
      <c r="E390" s="8" t="s">
        <v>729</v>
      </c>
      <c r="F390" s="23">
        <v>61736</v>
      </c>
      <c r="G390" s="23">
        <v>76566</v>
      </c>
      <c r="H390" s="23">
        <v>91397</v>
      </c>
      <c r="I390" s="23">
        <v>0</v>
      </c>
      <c r="J390" s="23">
        <v>91397</v>
      </c>
      <c r="K390" s="20"/>
    </row>
    <row r="391" spans="1:11" x14ac:dyDescent="0.2">
      <c r="A391" s="7"/>
      <c r="B391" s="36"/>
      <c r="C391" s="36"/>
      <c r="D391" s="16" t="s">
        <v>730</v>
      </c>
      <c r="E391" s="8" t="s">
        <v>731</v>
      </c>
      <c r="F391" s="23">
        <v>4789608</v>
      </c>
      <c r="G391" s="23">
        <v>7607179</v>
      </c>
      <c r="H391" s="23">
        <v>10424749</v>
      </c>
      <c r="I391" s="23">
        <v>0</v>
      </c>
      <c r="J391" s="23">
        <v>10424749</v>
      </c>
      <c r="K391" s="20"/>
    </row>
    <row r="392" spans="1:11" x14ac:dyDescent="0.2">
      <c r="A392" s="7"/>
      <c r="B392" s="36"/>
      <c r="C392" s="36"/>
      <c r="D392" s="16" t="s">
        <v>732</v>
      </c>
      <c r="E392" s="8" t="s">
        <v>733</v>
      </c>
      <c r="F392" s="23">
        <v>1394331</v>
      </c>
      <c r="G392" s="23">
        <v>2011294</v>
      </c>
      <c r="H392" s="23">
        <v>2628255</v>
      </c>
      <c r="I392" s="23">
        <v>0</v>
      </c>
      <c r="J392" s="23">
        <v>2628255</v>
      </c>
      <c r="K392" s="20"/>
    </row>
    <row r="393" spans="1:11" x14ac:dyDescent="0.2">
      <c r="A393" s="7"/>
      <c r="B393" s="36"/>
      <c r="C393" s="36"/>
      <c r="D393" s="16" t="s">
        <v>229</v>
      </c>
      <c r="E393" s="8" t="s">
        <v>734</v>
      </c>
      <c r="F393" s="23">
        <v>6143234</v>
      </c>
      <c r="G393" s="23">
        <v>8836507</v>
      </c>
      <c r="H393" s="23">
        <v>11529781</v>
      </c>
      <c r="I393" s="23">
        <v>0</v>
      </c>
      <c r="J393" s="23">
        <v>11529781</v>
      </c>
      <c r="K393" s="20"/>
    </row>
    <row r="394" spans="1:11" x14ac:dyDescent="0.2">
      <c r="A394" s="7"/>
      <c r="B394" s="36"/>
      <c r="C394" s="36"/>
      <c r="D394" s="16" t="s">
        <v>735</v>
      </c>
      <c r="E394" s="8" t="s">
        <v>736</v>
      </c>
      <c r="F394" s="23">
        <v>40600</v>
      </c>
      <c r="G394" s="23">
        <v>44660</v>
      </c>
      <c r="H394" s="23">
        <v>49126</v>
      </c>
      <c r="I394" s="23">
        <v>0</v>
      </c>
      <c r="J394" s="23">
        <v>49126</v>
      </c>
      <c r="K394" s="20"/>
    </row>
    <row r="395" spans="1:11" ht="22.5" x14ac:dyDescent="0.2">
      <c r="A395" s="7"/>
      <c r="B395" s="36"/>
      <c r="C395" s="36"/>
      <c r="D395" s="16" t="s">
        <v>261</v>
      </c>
      <c r="E395" s="8" t="s">
        <v>737</v>
      </c>
      <c r="F395" s="23">
        <v>113133</v>
      </c>
      <c r="G395" s="23">
        <v>127963</v>
      </c>
      <c r="H395" s="23">
        <v>142794</v>
      </c>
      <c r="I395" s="23">
        <v>0</v>
      </c>
      <c r="J395" s="23">
        <v>142794</v>
      </c>
      <c r="K395" s="46"/>
    </row>
    <row r="396" spans="1:11" x14ac:dyDescent="0.2">
      <c r="A396" s="7"/>
      <c r="B396" s="36"/>
      <c r="C396" s="36"/>
      <c r="D396" s="16" t="s">
        <v>199</v>
      </c>
      <c r="E396" s="8" t="s">
        <v>197</v>
      </c>
      <c r="F396" s="23">
        <v>365342</v>
      </c>
      <c r="G396" s="23">
        <v>526998</v>
      </c>
      <c r="H396" s="23">
        <v>688653</v>
      </c>
      <c r="I396" s="23">
        <v>0</v>
      </c>
      <c r="J396" s="23">
        <v>688653</v>
      </c>
      <c r="K396" s="46"/>
    </row>
    <row r="397" spans="1:11" x14ac:dyDescent="0.2">
      <c r="A397" s="7">
        <v>262</v>
      </c>
      <c r="B397" s="36" t="s">
        <v>738</v>
      </c>
      <c r="C397" s="36" t="s">
        <v>739</v>
      </c>
      <c r="D397" s="16" t="s">
        <v>229</v>
      </c>
      <c r="E397" s="8" t="s">
        <v>734</v>
      </c>
      <c r="F397" s="23">
        <v>7163684</v>
      </c>
      <c r="G397" s="23">
        <v>6437845</v>
      </c>
      <c r="H397" s="23">
        <v>6314853</v>
      </c>
      <c r="I397" s="23">
        <v>0</v>
      </c>
      <c r="J397" s="23">
        <v>6314853</v>
      </c>
      <c r="K397" s="46"/>
    </row>
    <row r="398" spans="1:11" x14ac:dyDescent="0.2">
      <c r="A398" s="7">
        <v>263</v>
      </c>
      <c r="B398" s="36" t="s">
        <v>740</v>
      </c>
      <c r="C398" s="36" t="s">
        <v>741</v>
      </c>
      <c r="D398" s="16"/>
      <c r="E398" s="34" t="s">
        <v>194</v>
      </c>
      <c r="F398" s="23">
        <f>SUM(F399:F402)</f>
        <v>4100000</v>
      </c>
      <c r="G398" s="23">
        <f t="shared" ref="G398:J398" si="62">SUM(G399:G402)</f>
        <v>4100000</v>
      </c>
      <c r="H398" s="23">
        <f t="shared" si="62"/>
        <v>4100000</v>
      </c>
      <c r="I398" s="23">
        <f t="shared" si="62"/>
        <v>0</v>
      </c>
      <c r="J398" s="23">
        <f t="shared" si="62"/>
        <v>4100000</v>
      </c>
      <c r="K398" s="46"/>
    </row>
    <row r="399" spans="1:11" x14ac:dyDescent="0.2">
      <c r="A399" s="7"/>
      <c r="B399" s="36"/>
      <c r="C399" s="36"/>
      <c r="D399" s="16" t="s">
        <v>229</v>
      </c>
      <c r="E399" s="8" t="s">
        <v>734</v>
      </c>
      <c r="F399" s="23">
        <v>300000</v>
      </c>
      <c r="G399" s="23">
        <v>300000</v>
      </c>
      <c r="H399" s="23">
        <v>300000</v>
      </c>
      <c r="I399" s="23">
        <v>0</v>
      </c>
      <c r="J399" s="23">
        <v>300000</v>
      </c>
      <c r="K399" s="46"/>
    </row>
    <row r="400" spans="1:11" ht="22.5" x14ac:dyDescent="0.2">
      <c r="A400" s="7"/>
      <c r="B400" s="36"/>
      <c r="C400" s="36"/>
      <c r="D400" s="16" t="s">
        <v>259</v>
      </c>
      <c r="E400" s="8" t="s">
        <v>742</v>
      </c>
      <c r="F400" s="23">
        <v>200000</v>
      </c>
      <c r="G400" s="23">
        <v>200000</v>
      </c>
      <c r="H400" s="23">
        <v>200000</v>
      </c>
      <c r="I400" s="23">
        <v>0</v>
      </c>
      <c r="J400" s="23">
        <v>200000</v>
      </c>
      <c r="K400" s="46"/>
    </row>
    <row r="401" spans="1:11" x14ac:dyDescent="0.2">
      <c r="A401" s="7"/>
      <c r="B401" s="36"/>
      <c r="C401" s="36"/>
      <c r="D401" s="16" t="s">
        <v>743</v>
      </c>
      <c r="E401" s="8" t="s">
        <v>744</v>
      </c>
      <c r="F401" s="23">
        <v>3500000</v>
      </c>
      <c r="G401" s="23">
        <v>3500000</v>
      </c>
      <c r="H401" s="23">
        <v>3500000</v>
      </c>
      <c r="I401" s="23">
        <v>0</v>
      </c>
      <c r="J401" s="23">
        <v>3500000</v>
      </c>
      <c r="K401" s="46"/>
    </row>
    <row r="402" spans="1:11" ht="22.5" x14ac:dyDescent="0.2">
      <c r="A402" s="7"/>
      <c r="B402" s="36"/>
      <c r="C402" s="36"/>
      <c r="D402" s="16" t="s">
        <v>262</v>
      </c>
      <c r="E402" s="8" t="s">
        <v>745</v>
      </c>
      <c r="F402" s="23">
        <v>100000</v>
      </c>
      <c r="G402" s="23">
        <v>100000</v>
      </c>
      <c r="H402" s="23">
        <v>100000</v>
      </c>
      <c r="I402" s="23">
        <v>0</v>
      </c>
      <c r="J402" s="23">
        <v>100000</v>
      </c>
      <c r="K402" s="46"/>
    </row>
    <row r="403" spans="1:11" x14ac:dyDescent="0.2">
      <c r="A403" s="7">
        <v>264</v>
      </c>
      <c r="B403" s="36" t="s">
        <v>746</v>
      </c>
      <c r="C403" s="36" t="s">
        <v>747</v>
      </c>
      <c r="D403" s="16"/>
      <c r="E403" s="34" t="s">
        <v>194</v>
      </c>
      <c r="F403" s="23">
        <f>SUM(F404:F405)</f>
        <v>1725982</v>
      </c>
      <c r="G403" s="23">
        <f t="shared" ref="G403:J403" si="63">SUM(G404:G405)</f>
        <v>3069896</v>
      </c>
      <c r="H403" s="23">
        <f t="shared" si="63"/>
        <v>2090543</v>
      </c>
      <c r="I403" s="23">
        <f t="shared" si="63"/>
        <v>0</v>
      </c>
      <c r="J403" s="23">
        <f t="shared" si="63"/>
        <v>1175395</v>
      </c>
      <c r="K403" s="46"/>
    </row>
    <row r="404" spans="1:11" x14ac:dyDescent="0.2">
      <c r="A404" s="7"/>
      <c r="B404" s="36"/>
      <c r="C404" s="36"/>
      <c r="D404" s="16" t="s">
        <v>732</v>
      </c>
      <c r="E404" s="8" t="s">
        <v>733</v>
      </c>
      <c r="F404" s="23">
        <v>975982</v>
      </c>
      <c r="G404" s="23">
        <v>2319896</v>
      </c>
      <c r="H404" s="23">
        <v>1660543</v>
      </c>
      <c r="I404" s="23">
        <v>0</v>
      </c>
      <c r="J404" s="23">
        <v>745395</v>
      </c>
      <c r="K404" s="46"/>
    </row>
    <row r="405" spans="1:11" x14ac:dyDescent="0.2">
      <c r="A405" s="7"/>
      <c r="B405" s="36"/>
      <c r="C405" s="36"/>
      <c r="D405" s="16" t="s">
        <v>229</v>
      </c>
      <c r="E405" s="8" t="s">
        <v>734</v>
      </c>
      <c r="F405" s="23">
        <v>750000</v>
      </c>
      <c r="G405" s="23">
        <v>750000</v>
      </c>
      <c r="H405" s="23">
        <v>430000</v>
      </c>
      <c r="I405" s="23">
        <v>0</v>
      </c>
      <c r="J405" s="23">
        <v>430000</v>
      </c>
      <c r="K405" s="46"/>
    </row>
    <row r="406" spans="1:11" x14ac:dyDescent="0.2">
      <c r="A406" s="7">
        <v>265</v>
      </c>
      <c r="B406" s="36" t="s">
        <v>748</v>
      </c>
      <c r="C406" s="36" t="s">
        <v>749</v>
      </c>
      <c r="D406" s="16"/>
      <c r="E406" s="34" t="s">
        <v>194</v>
      </c>
      <c r="F406" s="23">
        <f>SUM(F407:F410)</f>
        <v>11421392</v>
      </c>
      <c r="G406" s="23">
        <f t="shared" ref="G406:J406" si="64">SUM(G407:G410)</f>
        <v>23717875</v>
      </c>
      <c r="H406" s="23">
        <f t="shared" si="64"/>
        <v>37367696</v>
      </c>
      <c r="I406" s="23">
        <f t="shared" si="64"/>
        <v>79116762</v>
      </c>
      <c r="J406" s="23">
        <f t="shared" si="64"/>
        <v>10699863</v>
      </c>
      <c r="K406" s="46"/>
    </row>
    <row r="407" spans="1:11" x14ac:dyDescent="0.2">
      <c r="A407" s="7"/>
      <c r="B407" s="36"/>
      <c r="C407" s="36"/>
      <c r="D407" s="16" t="s">
        <v>730</v>
      </c>
      <c r="E407" s="8" t="s">
        <v>731</v>
      </c>
      <c r="F407" s="23">
        <v>231963</v>
      </c>
      <c r="G407" s="23">
        <v>231963</v>
      </c>
      <c r="H407" s="23">
        <v>231963</v>
      </c>
      <c r="I407" s="23">
        <v>0</v>
      </c>
      <c r="J407" s="23">
        <v>231963</v>
      </c>
      <c r="K407" s="46"/>
    </row>
    <row r="408" spans="1:11" x14ac:dyDescent="0.2">
      <c r="A408" s="7"/>
      <c r="B408" s="36"/>
      <c r="C408" s="36"/>
      <c r="D408" s="16" t="s">
        <v>732</v>
      </c>
      <c r="E408" s="8" t="s">
        <v>733</v>
      </c>
      <c r="F408" s="23">
        <v>91096</v>
      </c>
      <c r="G408" s="23">
        <v>0</v>
      </c>
      <c r="H408" s="23">
        <v>0</v>
      </c>
      <c r="I408" s="23">
        <v>0</v>
      </c>
      <c r="J408" s="23">
        <v>0</v>
      </c>
      <c r="K408" s="46" t="s">
        <v>878</v>
      </c>
    </row>
    <row r="409" spans="1:11" x14ac:dyDescent="0.2">
      <c r="A409" s="7"/>
      <c r="B409" s="36"/>
      <c r="C409" s="36"/>
      <c r="D409" s="16" t="s">
        <v>229</v>
      </c>
      <c r="E409" s="8" t="s">
        <v>734</v>
      </c>
      <c r="F409" s="23">
        <v>2457061</v>
      </c>
      <c r="G409" s="23">
        <v>5293641</v>
      </c>
      <c r="H409" s="23">
        <v>10394170</v>
      </c>
      <c r="I409" s="23">
        <v>31521917</v>
      </c>
      <c r="J409" s="23">
        <v>10052022</v>
      </c>
      <c r="K409" s="46"/>
    </row>
    <row r="410" spans="1:11" x14ac:dyDescent="0.2">
      <c r="A410" s="7"/>
      <c r="B410" s="36"/>
      <c r="C410" s="36"/>
      <c r="D410" s="16" t="s">
        <v>294</v>
      </c>
      <c r="E410" s="8" t="s">
        <v>750</v>
      </c>
      <c r="F410" s="23">
        <v>8641272</v>
      </c>
      <c r="G410" s="23">
        <v>18192271</v>
      </c>
      <c r="H410" s="23">
        <v>26741563</v>
      </c>
      <c r="I410" s="23">
        <v>47594845</v>
      </c>
      <c r="J410" s="23">
        <v>415878</v>
      </c>
      <c r="K410" s="46"/>
    </row>
    <row r="411" spans="1:11" x14ac:dyDescent="0.2">
      <c r="A411" s="7">
        <v>266</v>
      </c>
      <c r="B411" s="36" t="s">
        <v>751</v>
      </c>
      <c r="C411" s="36" t="s">
        <v>752</v>
      </c>
      <c r="D411" s="16" t="s">
        <v>728</v>
      </c>
      <c r="E411" s="8" t="s">
        <v>729</v>
      </c>
      <c r="F411" s="23">
        <v>2050000</v>
      </c>
      <c r="G411" s="23">
        <v>2250000</v>
      </c>
      <c r="H411" s="23">
        <v>2100000</v>
      </c>
      <c r="I411" s="23">
        <v>0</v>
      </c>
      <c r="J411" s="23">
        <v>2100000</v>
      </c>
      <c r="K411" s="46"/>
    </row>
    <row r="412" spans="1:11" ht="22.5" x14ac:dyDescent="0.2">
      <c r="A412" s="7">
        <v>267</v>
      </c>
      <c r="B412" s="36" t="s">
        <v>753</v>
      </c>
      <c r="C412" s="36" t="s">
        <v>754</v>
      </c>
      <c r="D412" s="16" t="s">
        <v>259</v>
      </c>
      <c r="E412" s="8" t="s">
        <v>742</v>
      </c>
      <c r="F412" s="23">
        <v>952950</v>
      </c>
      <c r="G412" s="23">
        <v>1228800</v>
      </c>
      <c r="H412" s="23">
        <v>2321650</v>
      </c>
      <c r="I412" s="23">
        <v>4286300</v>
      </c>
      <c r="J412" s="23">
        <v>0</v>
      </c>
      <c r="K412" s="46" t="s">
        <v>883</v>
      </c>
    </row>
    <row r="413" spans="1:11" x14ac:dyDescent="0.2">
      <c r="A413" s="7">
        <v>268</v>
      </c>
      <c r="B413" s="36" t="s">
        <v>755</v>
      </c>
      <c r="C413" s="36" t="s">
        <v>756</v>
      </c>
      <c r="D413" s="16" t="s">
        <v>229</v>
      </c>
      <c r="E413" s="8" t="s">
        <v>734</v>
      </c>
      <c r="F413" s="23">
        <v>79954</v>
      </c>
      <c r="G413" s="23">
        <v>79954</v>
      </c>
      <c r="H413" s="23">
        <v>79954</v>
      </c>
      <c r="I413" s="23">
        <v>0</v>
      </c>
      <c r="J413" s="23">
        <v>79954</v>
      </c>
      <c r="K413" s="46"/>
    </row>
    <row r="414" spans="1:11" x14ac:dyDescent="0.2">
      <c r="A414" s="7">
        <v>269</v>
      </c>
      <c r="B414" s="36" t="s">
        <v>757</v>
      </c>
      <c r="C414" s="36" t="s">
        <v>758</v>
      </c>
      <c r="D414" s="16" t="s">
        <v>229</v>
      </c>
      <c r="E414" s="8" t="s">
        <v>734</v>
      </c>
      <c r="F414" s="23">
        <v>140000</v>
      </c>
      <c r="G414" s="23">
        <v>140000</v>
      </c>
      <c r="H414" s="23">
        <v>140000</v>
      </c>
      <c r="I414" s="23">
        <v>0</v>
      </c>
      <c r="J414" s="23">
        <v>140000</v>
      </c>
      <c r="K414" s="46"/>
    </row>
    <row r="415" spans="1:11" ht="22.5" x14ac:dyDescent="0.2">
      <c r="A415" s="7">
        <v>270</v>
      </c>
      <c r="B415" s="36" t="s">
        <v>759</v>
      </c>
      <c r="C415" s="36" t="s">
        <v>760</v>
      </c>
      <c r="D415" s="16" t="s">
        <v>229</v>
      </c>
      <c r="E415" s="8" t="s">
        <v>734</v>
      </c>
      <c r="F415" s="23">
        <v>97096</v>
      </c>
      <c r="G415" s="23">
        <v>97096</v>
      </c>
      <c r="H415" s="23">
        <v>97096</v>
      </c>
      <c r="I415" s="23">
        <v>0</v>
      </c>
      <c r="J415" s="23">
        <v>97096</v>
      </c>
      <c r="K415" s="46"/>
    </row>
    <row r="416" spans="1:11" x14ac:dyDescent="0.2">
      <c r="A416" s="7">
        <v>271</v>
      </c>
      <c r="B416" s="36" t="s">
        <v>761</v>
      </c>
      <c r="C416" s="36" t="s">
        <v>762</v>
      </c>
      <c r="D416" s="16" t="s">
        <v>732</v>
      </c>
      <c r="E416" s="8" t="s">
        <v>733</v>
      </c>
      <c r="F416" s="23">
        <v>1324464</v>
      </c>
      <c r="G416" s="23">
        <v>1247217</v>
      </c>
      <c r="H416" s="23">
        <v>1247217</v>
      </c>
      <c r="I416" s="23">
        <v>0</v>
      </c>
      <c r="J416" s="23">
        <v>1247217</v>
      </c>
      <c r="K416" s="46"/>
    </row>
    <row r="417" spans="1:11" x14ac:dyDescent="0.2">
      <c r="A417" s="7">
        <v>272</v>
      </c>
      <c r="B417" s="36" t="s">
        <v>763</v>
      </c>
      <c r="C417" s="36" t="s">
        <v>764</v>
      </c>
      <c r="D417" s="16"/>
      <c r="E417" s="34" t="s">
        <v>194</v>
      </c>
      <c r="F417" s="23">
        <f>SUM(F418:F419)</f>
        <v>922988</v>
      </c>
      <c r="G417" s="23">
        <f t="shared" ref="G417:J417" si="65">SUM(G418:G419)</f>
        <v>1821880</v>
      </c>
      <c r="H417" s="23">
        <f t="shared" si="65"/>
        <v>901788</v>
      </c>
      <c r="I417" s="23">
        <f t="shared" si="65"/>
        <v>0</v>
      </c>
      <c r="J417" s="23">
        <f t="shared" si="65"/>
        <v>901788</v>
      </c>
      <c r="K417" s="46"/>
    </row>
    <row r="418" spans="1:11" x14ac:dyDescent="0.2">
      <c r="A418" s="3"/>
      <c r="B418" s="36"/>
      <c r="C418" s="36"/>
      <c r="D418" s="16" t="s">
        <v>229</v>
      </c>
      <c r="E418" s="8" t="s">
        <v>734</v>
      </c>
      <c r="F418" s="23">
        <v>467988</v>
      </c>
      <c r="G418" s="23">
        <v>467988</v>
      </c>
      <c r="H418" s="23">
        <v>467988</v>
      </c>
      <c r="I418" s="23">
        <v>0</v>
      </c>
      <c r="J418" s="23">
        <v>467988</v>
      </c>
      <c r="K418" s="46"/>
    </row>
    <row r="419" spans="1:11" ht="22.5" x14ac:dyDescent="0.2">
      <c r="A419" s="3"/>
      <c r="B419" s="36"/>
      <c r="C419" s="36"/>
      <c r="D419" s="16" t="s">
        <v>202</v>
      </c>
      <c r="E419" s="8" t="s">
        <v>765</v>
      </c>
      <c r="F419" s="23">
        <v>455000</v>
      </c>
      <c r="G419" s="23">
        <v>1353892</v>
      </c>
      <c r="H419" s="23">
        <v>433800</v>
      </c>
      <c r="I419" s="23">
        <v>0</v>
      </c>
      <c r="J419" s="23">
        <v>433800</v>
      </c>
      <c r="K419" s="46"/>
    </row>
    <row r="420" spans="1:11" x14ac:dyDescent="0.2">
      <c r="A420" s="7">
        <v>273</v>
      </c>
      <c r="B420" s="36" t="s">
        <v>766</v>
      </c>
      <c r="C420" s="36" t="s">
        <v>767</v>
      </c>
      <c r="D420" s="16" t="s">
        <v>735</v>
      </c>
      <c r="E420" s="8" t="s">
        <v>736</v>
      </c>
      <c r="F420" s="23">
        <v>20000</v>
      </c>
      <c r="G420" s="23">
        <v>20000</v>
      </c>
      <c r="H420" s="23">
        <v>20000</v>
      </c>
      <c r="I420" s="23">
        <v>0</v>
      </c>
      <c r="J420" s="23">
        <v>20000</v>
      </c>
      <c r="K420" s="46"/>
    </row>
    <row r="421" spans="1:11" x14ac:dyDescent="0.2">
      <c r="A421" s="7">
        <v>274</v>
      </c>
      <c r="B421" s="36" t="s">
        <v>768</v>
      </c>
      <c r="C421" s="36" t="s">
        <v>769</v>
      </c>
      <c r="D421" s="16" t="s">
        <v>229</v>
      </c>
      <c r="E421" s="8" t="s">
        <v>734</v>
      </c>
      <c r="F421" s="23">
        <v>233333</v>
      </c>
      <c r="G421" s="23">
        <v>233333</v>
      </c>
      <c r="H421" s="23">
        <v>233333</v>
      </c>
      <c r="I421" s="23">
        <v>0</v>
      </c>
      <c r="J421" s="23">
        <v>233333</v>
      </c>
      <c r="K421" s="46"/>
    </row>
    <row r="422" spans="1:11" x14ac:dyDescent="0.2">
      <c r="A422" s="7">
        <v>275</v>
      </c>
      <c r="B422" s="36" t="s">
        <v>770</v>
      </c>
      <c r="C422" s="36" t="s">
        <v>771</v>
      </c>
      <c r="D422" s="16" t="s">
        <v>258</v>
      </c>
      <c r="E422" s="8" t="s">
        <v>744</v>
      </c>
      <c r="F422" s="23">
        <v>3800000</v>
      </c>
      <c r="G422" s="23">
        <v>3800000</v>
      </c>
      <c r="H422" s="23">
        <v>3800000</v>
      </c>
      <c r="I422" s="23">
        <v>0</v>
      </c>
      <c r="J422" s="23">
        <v>3800000</v>
      </c>
      <c r="K422" s="46"/>
    </row>
    <row r="423" spans="1:11" ht="22.5" x14ac:dyDescent="0.2">
      <c r="A423" s="7">
        <v>276</v>
      </c>
      <c r="B423" s="36" t="s">
        <v>772</v>
      </c>
      <c r="C423" s="36" t="s">
        <v>773</v>
      </c>
      <c r="D423" s="16" t="s">
        <v>262</v>
      </c>
      <c r="E423" s="8" t="s">
        <v>745</v>
      </c>
      <c r="F423" s="23">
        <v>500000</v>
      </c>
      <c r="G423" s="23">
        <v>500000</v>
      </c>
      <c r="H423" s="23">
        <v>500000</v>
      </c>
      <c r="I423" s="23">
        <v>0</v>
      </c>
      <c r="J423" s="23">
        <v>500000</v>
      </c>
      <c r="K423" s="46"/>
    </row>
    <row r="424" spans="1:11" ht="22.5" x14ac:dyDescent="0.2">
      <c r="A424" s="7">
        <v>277</v>
      </c>
      <c r="B424" s="36" t="s">
        <v>774</v>
      </c>
      <c r="C424" s="36" t="s">
        <v>775</v>
      </c>
      <c r="D424" s="16" t="s">
        <v>776</v>
      </c>
      <c r="E424" s="8" t="s">
        <v>777</v>
      </c>
      <c r="F424" s="23">
        <v>150000</v>
      </c>
      <c r="G424" s="23">
        <v>150000</v>
      </c>
      <c r="H424" s="23">
        <v>150000</v>
      </c>
      <c r="I424" s="23">
        <v>0</v>
      </c>
      <c r="J424" s="23">
        <v>150000</v>
      </c>
      <c r="K424" s="46"/>
    </row>
    <row r="425" spans="1:11" x14ac:dyDescent="0.2">
      <c r="A425" s="7">
        <v>278</v>
      </c>
      <c r="B425" s="36" t="s">
        <v>778</v>
      </c>
      <c r="C425" s="36" t="s">
        <v>779</v>
      </c>
      <c r="D425" s="16" t="s">
        <v>229</v>
      </c>
      <c r="E425" s="8" t="s">
        <v>734</v>
      </c>
      <c r="F425" s="23">
        <v>300000</v>
      </c>
      <c r="G425" s="23">
        <v>300000</v>
      </c>
      <c r="H425" s="23">
        <v>300000</v>
      </c>
      <c r="I425" s="23">
        <v>0</v>
      </c>
      <c r="J425" s="23">
        <v>300000</v>
      </c>
      <c r="K425" s="46"/>
    </row>
    <row r="426" spans="1:11" x14ac:dyDescent="0.2">
      <c r="A426" s="7">
        <v>279</v>
      </c>
      <c r="B426" s="36" t="s">
        <v>780</v>
      </c>
      <c r="C426" s="36" t="s">
        <v>781</v>
      </c>
      <c r="D426" s="16" t="s">
        <v>229</v>
      </c>
      <c r="E426" s="8" t="s">
        <v>734</v>
      </c>
      <c r="F426" s="23">
        <v>400000</v>
      </c>
      <c r="G426" s="23">
        <v>400000</v>
      </c>
      <c r="H426" s="23">
        <v>400000</v>
      </c>
      <c r="I426" s="23">
        <v>0</v>
      </c>
      <c r="J426" s="23">
        <v>400000</v>
      </c>
      <c r="K426" s="20"/>
    </row>
    <row r="427" spans="1:11" x14ac:dyDescent="0.2">
      <c r="A427" s="7">
        <v>280</v>
      </c>
      <c r="B427" s="36" t="s">
        <v>782</v>
      </c>
      <c r="C427" s="36" t="s">
        <v>783</v>
      </c>
      <c r="D427" s="16" t="s">
        <v>730</v>
      </c>
      <c r="E427" s="8" t="s">
        <v>731</v>
      </c>
      <c r="F427" s="23">
        <v>20000</v>
      </c>
      <c r="G427" s="23">
        <v>20000</v>
      </c>
      <c r="H427" s="23">
        <v>20000</v>
      </c>
      <c r="I427" s="23">
        <v>0</v>
      </c>
      <c r="J427" s="23">
        <v>20000</v>
      </c>
      <c r="K427" s="20"/>
    </row>
    <row r="428" spans="1:11" x14ac:dyDescent="0.2">
      <c r="A428" s="56" t="s">
        <v>795</v>
      </c>
      <c r="B428" s="56"/>
      <c r="C428" s="56"/>
      <c r="D428" s="56"/>
      <c r="E428" s="56"/>
      <c r="F428" s="29">
        <f>F429+F430+F431+F440+F448+F452+F460+F461+F465+F471+F480+F492+F500</f>
        <v>600769354</v>
      </c>
      <c r="G428" s="29">
        <f t="shared" ref="G428:J428" si="66">G429+G430+G431+G440+G448+G452+G460+G461+G465+G471+G480+G492+G500</f>
        <v>607291216</v>
      </c>
      <c r="H428" s="29">
        <f t="shared" si="66"/>
        <v>629665052</v>
      </c>
      <c r="I428" s="29">
        <f t="shared" si="66"/>
        <v>0</v>
      </c>
      <c r="J428" s="29">
        <f t="shared" si="66"/>
        <v>490098897</v>
      </c>
      <c r="K428" s="31"/>
    </row>
    <row r="429" spans="1:11" x14ac:dyDescent="0.2">
      <c r="A429" s="7">
        <v>281</v>
      </c>
      <c r="B429" s="36" t="s">
        <v>796</v>
      </c>
      <c r="C429" s="36" t="s">
        <v>797</v>
      </c>
      <c r="D429" s="16" t="s">
        <v>798</v>
      </c>
      <c r="E429" s="8" t="s">
        <v>799</v>
      </c>
      <c r="F429" s="23">
        <v>266735</v>
      </c>
      <c r="G429" s="23">
        <v>1257676</v>
      </c>
      <c r="H429" s="23">
        <v>2218495</v>
      </c>
      <c r="I429" s="23">
        <v>0</v>
      </c>
      <c r="J429" s="23">
        <v>3279684</v>
      </c>
      <c r="K429" s="20"/>
    </row>
    <row r="430" spans="1:11" ht="22.5" x14ac:dyDescent="0.2">
      <c r="A430" s="7">
        <v>282</v>
      </c>
      <c r="B430" s="36" t="s">
        <v>800</v>
      </c>
      <c r="C430" s="36" t="s">
        <v>801</v>
      </c>
      <c r="D430" s="16" t="s">
        <v>798</v>
      </c>
      <c r="E430" s="8" t="s">
        <v>799</v>
      </c>
      <c r="F430" s="23">
        <v>5601056</v>
      </c>
      <c r="G430" s="23">
        <v>5601056</v>
      </c>
      <c r="H430" s="23">
        <v>5601056</v>
      </c>
      <c r="I430" s="23">
        <v>0</v>
      </c>
      <c r="J430" s="23">
        <v>5601056</v>
      </c>
      <c r="K430" s="20"/>
    </row>
    <row r="431" spans="1:11" ht="22.5" x14ac:dyDescent="0.2">
      <c r="A431" s="7">
        <v>283</v>
      </c>
      <c r="B431" s="36" t="s">
        <v>802</v>
      </c>
      <c r="C431" s="36" t="s">
        <v>803</v>
      </c>
      <c r="D431" s="16"/>
      <c r="E431" s="34" t="s">
        <v>194</v>
      </c>
      <c r="F431" s="23">
        <f>SUM(F432:F439)</f>
        <v>102558655</v>
      </c>
      <c r="G431" s="23">
        <f t="shared" ref="G431:J431" si="67">SUM(G432:G439)</f>
        <v>127482942</v>
      </c>
      <c r="H431" s="23">
        <f t="shared" si="67"/>
        <v>142867171</v>
      </c>
      <c r="I431" s="23">
        <f t="shared" si="67"/>
        <v>0</v>
      </c>
      <c r="J431" s="23">
        <f t="shared" si="67"/>
        <v>142167171</v>
      </c>
      <c r="K431" s="20"/>
    </row>
    <row r="432" spans="1:11" ht="22.5" x14ac:dyDescent="0.2">
      <c r="A432" s="7"/>
      <c r="B432" s="36"/>
      <c r="C432" s="36"/>
      <c r="D432" s="16" t="s">
        <v>804</v>
      </c>
      <c r="E432" s="8" t="s">
        <v>805</v>
      </c>
      <c r="F432" s="23">
        <v>61962413</v>
      </c>
      <c r="G432" s="23">
        <v>84240243</v>
      </c>
      <c r="H432" s="23">
        <v>98852135</v>
      </c>
      <c r="I432" s="23">
        <v>0</v>
      </c>
      <c r="J432" s="23">
        <v>98852135</v>
      </c>
      <c r="K432" s="20"/>
    </row>
    <row r="433" spans="1:11" x14ac:dyDescent="0.2">
      <c r="A433" s="7"/>
      <c r="B433" s="36"/>
      <c r="C433" s="36"/>
      <c r="D433" s="16" t="s">
        <v>806</v>
      </c>
      <c r="E433" s="8" t="s">
        <v>807</v>
      </c>
      <c r="F433" s="23">
        <v>646017</v>
      </c>
      <c r="G433" s="23">
        <v>525754</v>
      </c>
      <c r="H433" s="23">
        <v>525754</v>
      </c>
      <c r="I433" s="23">
        <v>0</v>
      </c>
      <c r="J433" s="23">
        <v>525754</v>
      </c>
      <c r="K433" s="20"/>
    </row>
    <row r="434" spans="1:11" ht="22.5" x14ac:dyDescent="0.2">
      <c r="A434" s="7"/>
      <c r="B434" s="36"/>
      <c r="C434" s="36"/>
      <c r="D434" s="16" t="s">
        <v>808</v>
      </c>
      <c r="E434" s="8" t="s">
        <v>809</v>
      </c>
      <c r="F434" s="23">
        <v>727391</v>
      </c>
      <c r="G434" s="23">
        <v>727391</v>
      </c>
      <c r="H434" s="23">
        <v>727391</v>
      </c>
      <c r="I434" s="23">
        <v>0</v>
      </c>
      <c r="J434" s="23">
        <v>727391</v>
      </c>
      <c r="K434" s="20"/>
    </row>
    <row r="435" spans="1:11" ht="22.5" x14ac:dyDescent="0.2">
      <c r="A435" s="7"/>
      <c r="B435" s="36"/>
      <c r="C435" s="36"/>
      <c r="D435" s="16" t="s">
        <v>810</v>
      </c>
      <c r="E435" s="8" t="s">
        <v>811</v>
      </c>
      <c r="F435" s="23">
        <v>1571150</v>
      </c>
      <c r="G435" s="23">
        <v>1571150</v>
      </c>
      <c r="H435" s="23">
        <v>1571150</v>
      </c>
      <c r="I435" s="23">
        <v>0</v>
      </c>
      <c r="J435" s="23">
        <v>1571150</v>
      </c>
      <c r="K435" s="20"/>
    </row>
    <row r="436" spans="1:11" ht="22.5" x14ac:dyDescent="0.2">
      <c r="A436" s="7"/>
      <c r="B436" s="36"/>
      <c r="C436" s="36"/>
      <c r="D436" s="16" t="s">
        <v>812</v>
      </c>
      <c r="E436" s="8" t="s">
        <v>813</v>
      </c>
      <c r="F436" s="23">
        <v>20742806</v>
      </c>
      <c r="G436" s="23">
        <v>21142161</v>
      </c>
      <c r="H436" s="23">
        <v>21655567</v>
      </c>
      <c r="I436" s="23">
        <v>0</v>
      </c>
      <c r="J436" s="23">
        <v>21655567</v>
      </c>
      <c r="K436" s="20"/>
    </row>
    <row r="437" spans="1:11" ht="22.5" x14ac:dyDescent="0.2">
      <c r="A437" s="7"/>
      <c r="B437" s="36"/>
      <c r="C437" s="36"/>
      <c r="D437" s="16" t="s">
        <v>814</v>
      </c>
      <c r="E437" s="8" t="s">
        <v>815</v>
      </c>
      <c r="F437" s="23">
        <v>15229066</v>
      </c>
      <c r="G437" s="23">
        <v>15886891</v>
      </c>
      <c r="H437" s="23">
        <v>17325002</v>
      </c>
      <c r="I437" s="23">
        <v>0</v>
      </c>
      <c r="J437" s="23">
        <v>16625002</v>
      </c>
      <c r="K437" s="20"/>
    </row>
    <row r="438" spans="1:11" ht="22.5" x14ac:dyDescent="0.2">
      <c r="A438" s="7"/>
      <c r="B438" s="36"/>
      <c r="C438" s="36"/>
      <c r="D438" s="16" t="s">
        <v>816</v>
      </c>
      <c r="E438" s="8" t="s">
        <v>817</v>
      </c>
      <c r="F438" s="23">
        <v>1500000</v>
      </c>
      <c r="G438" s="23">
        <v>3120000</v>
      </c>
      <c r="H438" s="23">
        <v>1890000</v>
      </c>
      <c r="I438" s="23">
        <v>0</v>
      </c>
      <c r="J438" s="23">
        <v>1890000</v>
      </c>
      <c r="K438" s="20"/>
    </row>
    <row r="439" spans="1:11" x14ac:dyDescent="0.2">
      <c r="A439" s="7"/>
      <c r="B439" s="36"/>
      <c r="C439" s="36"/>
      <c r="D439" s="16" t="s">
        <v>818</v>
      </c>
      <c r="E439" s="8" t="s">
        <v>819</v>
      </c>
      <c r="F439" s="23">
        <v>179812</v>
      </c>
      <c r="G439" s="23">
        <v>269352</v>
      </c>
      <c r="H439" s="23">
        <v>320172</v>
      </c>
      <c r="I439" s="23">
        <v>0</v>
      </c>
      <c r="J439" s="23">
        <v>320172</v>
      </c>
      <c r="K439" s="20"/>
    </row>
    <row r="440" spans="1:11" ht="45" x14ac:dyDescent="0.2">
      <c r="A440" s="7">
        <v>284</v>
      </c>
      <c r="B440" s="36" t="s">
        <v>820</v>
      </c>
      <c r="C440" s="36" t="s">
        <v>821</v>
      </c>
      <c r="D440" s="16"/>
      <c r="E440" s="34" t="s">
        <v>194</v>
      </c>
      <c r="F440" s="23">
        <f>SUM(F441:F447)</f>
        <v>146915544</v>
      </c>
      <c r="G440" s="23">
        <f t="shared" ref="G440:J440" si="68">SUM(G441:G447)</f>
        <v>157802494</v>
      </c>
      <c r="H440" s="23">
        <f t="shared" si="68"/>
        <v>167337323</v>
      </c>
      <c r="I440" s="23">
        <f t="shared" si="68"/>
        <v>0</v>
      </c>
      <c r="J440" s="23">
        <f t="shared" si="68"/>
        <v>167337323</v>
      </c>
      <c r="K440" s="20"/>
    </row>
    <row r="441" spans="1:11" ht="22.5" x14ac:dyDescent="0.2">
      <c r="A441" s="7"/>
      <c r="B441" s="36"/>
      <c r="C441" s="36"/>
      <c r="D441" s="16" t="s">
        <v>804</v>
      </c>
      <c r="E441" s="8" t="s">
        <v>805</v>
      </c>
      <c r="F441" s="23">
        <v>73854624</v>
      </c>
      <c r="G441" s="23">
        <v>81915585</v>
      </c>
      <c r="H441" s="23">
        <v>90447822</v>
      </c>
      <c r="I441" s="23">
        <v>0</v>
      </c>
      <c r="J441" s="23">
        <v>90447822</v>
      </c>
      <c r="K441" s="20"/>
    </row>
    <row r="442" spans="1:11" x14ac:dyDescent="0.2">
      <c r="A442" s="7"/>
      <c r="B442" s="36"/>
      <c r="C442" s="36"/>
      <c r="D442" s="16" t="s">
        <v>806</v>
      </c>
      <c r="E442" s="8" t="s">
        <v>807</v>
      </c>
      <c r="F442" s="23">
        <v>2363853</v>
      </c>
      <c r="G442" s="23">
        <v>2363853</v>
      </c>
      <c r="H442" s="23">
        <v>2363853</v>
      </c>
      <c r="I442" s="23">
        <v>0</v>
      </c>
      <c r="J442" s="23">
        <v>2363853</v>
      </c>
      <c r="K442" s="20"/>
    </row>
    <row r="443" spans="1:11" ht="22.5" x14ac:dyDescent="0.2">
      <c r="A443" s="7"/>
      <c r="B443" s="36"/>
      <c r="C443" s="36"/>
      <c r="D443" s="16" t="s">
        <v>808</v>
      </c>
      <c r="E443" s="8" t="s">
        <v>809</v>
      </c>
      <c r="F443" s="23">
        <v>1006478</v>
      </c>
      <c r="G443" s="23">
        <v>1006478</v>
      </c>
      <c r="H443" s="23">
        <v>1006478</v>
      </c>
      <c r="I443" s="23">
        <v>0</v>
      </c>
      <c r="J443" s="23">
        <v>1006478</v>
      </c>
      <c r="K443" s="20"/>
    </row>
    <row r="444" spans="1:11" ht="22.5" x14ac:dyDescent="0.2">
      <c r="A444" s="7"/>
      <c r="B444" s="36"/>
      <c r="C444" s="36"/>
      <c r="D444" s="16" t="s">
        <v>810</v>
      </c>
      <c r="E444" s="8" t="s">
        <v>811</v>
      </c>
      <c r="F444" s="23">
        <v>804566</v>
      </c>
      <c r="G444" s="23">
        <v>804566</v>
      </c>
      <c r="H444" s="23">
        <v>804566</v>
      </c>
      <c r="I444" s="23">
        <v>0</v>
      </c>
      <c r="J444" s="23">
        <v>804566</v>
      </c>
      <c r="K444" s="20"/>
    </row>
    <row r="445" spans="1:11" ht="22.5" x14ac:dyDescent="0.2">
      <c r="A445" s="7"/>
      <c r="B445" s="36"/>
      <c r="C445" s="36"/>
      <c r="D445" s="16" t="s">
        <v>812</v>
      </c>
      <c r="E445" s="8" t="s">
        <v>813</v>
      </c>
      <c r="F445" s="23">
        <v>38387971</v>
      </c>
      <c r="G445" s="23">
        <v>39067409</v>
      </c>
      <c r="H445" s="23">
        <v>39823333</v>
      </c>
      <c r="I445" s="23">
        <v>0</v>
      </c>
      <c r="J445" s="23">
        <v>39823333</v>
      </c>
      <c r="K445" s="20"/>
    </row>
    <row r="446" spans="1:11" ht="22.5" x14ac:dyDescent="0.2">
      <c r="A446" s="7"/>
      <c r="B446" s="36"/>
      <c r="C446" s="36"/>
      <c r="D446" s="16" t="s">
        <v>822</v>
      </c>
      <c r="E446" s="8" t="s">
        <v>823</v>
      </c>
      <c r="F446" s="23">
        <v>11851548</v>
      </c>
      <c r="G446" s="23">
        <v>13442309</v>
      </c>
      <c r="H446" s="23">
        <v>13442309</v>
      </c>
      <c r="I446" s="23">
        <v>0</v>
      </c>
      <c r="J446" s="23">
        <v>13442309</v>
      </c>
      <c r="K446" s="20"/>
    </row>
    <row r="447" spans="1:11" ht="22.5" x14ac:dyDescent="0.2">
      <c r="A447" s="7"/>
      <c r="B447" s="36"/>
      <c r="C447" s="36"/>
      <c r="D447" s="16" t="s">
        <v>814</v>
      </c>
      <c r="E447" s="8" t="s">
        <v>815</v>
      </c>
      <c r="F447" s="23">
        <v>18646504</v>
      </c>
      <c r="G447" s="23">
        <v>19202294</v>
      </c>
      <c r="H447" s="23">
        <v>19448962</v>
      </c>
      <c r="I447" s="23">
        <v>0</v>
      </c>
      <c r="J447" s="23">
        <v>19448962</v>
      </c>
      <c r="K447" s="20"/>
    </row>
    <row r="448" spans="1:11" ht="33.75" x14ac:dyDescent="0.2">
      <c r="A448" s="7">
        <v>285</v>
      </c>
      <c r="B448" s="36" t="s">
        <v>824</v>
      </c>
      <c r="C448" s="36" t="s">
        <v>825</v>
      </c>
      <c r="D448" s="16"/>
      <c r="E448" s="34" t="s">
        <v>194</v>
      </c>
      <c r="F448" s="23">
        <f>SUM(F449:F451)</f>
        <v>9015211</v>
      </c>
      <c r="G448" s="23">
        <f t="shared" ref="G448:J448" si="69">SUM(G449:G451)</f>
        <v>9161239</v>
      </c>
      <c r="H448" s="23">
        <f t="shared" si="69"/>
        <v>9196065</v>
      </c>
      <c r="I448" s="23">
        <f t="shared" si="69"/>
        <v>0</v>
      </c>
      <c r="J448" s="23">
        <f t="shared" si="69"/>
        <v>9196065</v>
      </c>
      <c r="K448" s="20"/>
    </row>
    <row r="449" spans="1:11" ht="22.5" x14ac:dyDescent="0.2">
      <c r="A449" s="7"/>
      <c r="B449" s="36"/>
      <c r="C449" s="36"/>
      <c r="D449" s="16" t="s">
        <v>808</v>
      </c>
      <c r="E449" s="8" t="s">
        <v>809</v>
      </c>
      <c r="F449" s="23">
        <v>223829</v>
      </c>
      <c r="G449" s="23">
        <v>254112</v>
      </c>
      <c r="H449" s="23">
        <v>288938</v>
      </c>
      <c r="I449" s="23">
        <v>0</v>
      </c>
      <c r="J449" s="23">
        <v>288938</v>
      </c>
      <c r="K449" s="20"/>
    </row>
    <row r="450" spans="1:11" ht="22.5" x14ac:dyDescent="0.2">
      <c r="A450" s="7"/>
      <c r="B450" s="36"/>
      <c r="C450" s="36"/>
      <c r="D450" s="16" t="s">
        <v>812</v>
      </c>
      <c r="E450" s="8" t="s">
        <v>813</v>
      </c>
      <c r="F450" s="23">
        <v>8683418</v>
      </c>
      <c r="G450" s="23">
        <v>8799163</v>
      </c>
      <c r="H450" s="23">
        <v>8799163</v>
      </c>
      <c r="I450" s="23">
        <v>0</v>
      </c>
      <c r="J450" s="23">
        <v>8799163</v>
      </c>
      <c r="K450" s="20"/>
    </row>
    <row r="451" spans="1:11" x14ac:dyDescent="0.2">
      <c r="A451" s="7"/>
      <c r="B451" s="36"/>
      <c r="C451" s="36"/>
      <c r="D451" s="16" t="s">
        <v>826</v>
      </c>
      <c r="E451" s="8" t="s">
        <v>827</v>
      </c>
      <c r="F451" s="23">
        <v>107964</v>
      </c>
      <c r="G451" s="23">
        <v>107964</v>
      </c>
      <c r="H451" s="23">
        <v>107964</v>
      </c>
      <c r="I451" s="23">
        <v>0</v>
      </c>
      <c r="J451" s="23">
        <v>107964</v>
      </c>
      <c r="K451" s="20"/>
    </row>
    <row r="452" spans="1:11" x14ac:dyDescent="0.2">
      <c r="A452" s="7">
        <v>286</v>
      </c>
      <c r="B452" s="36" t="s">
        <v>828</v>
      </c>
      <c r="C452" s="36" t="s">
        <v>829</v>
      </c>
      <c r="D452" s="16"/>
      <c r="E452" s="34" t="s">
        <v>194</v>
      </c>
      <c r="F452" s="23">
        <f>SUM(F453:F459)</f>
        <v>30499917</v>
      </c>
      <c r="G452" s="23">
        <f t="shared" ref="G452:J452" si="70">SUM(G453:G459)</f>
        <v>30499917</v>
      </c>
      <c r="H452" s="23">
        <f t="shared" si="70"/>
        <v>30499917</v>
      </c>
      <c r="I452" s="23">
        <f t="shared" si="70"/>
        <v>0</v>
      </c>
      <c r="J452" s="23">
        <f t="shared" si="70"/>
        <v>30499917</v>
      </c>
      <c r="K452" s="20"/>
    </row>
    <row r="453" spans="1:11" ht="22.5" x14ac:dyDescent="0.2">
      <c r="A453" s="7"/>
      <c r="B453" s="36"/>
      <c r="C453" s="36"/>
      <c r="D453" s="16" t="s">
        <v>804</v>
      </c>
      <c r="E453" s="8" t="s">
        <v>805</v>
      </c>
      <c r="F453" s="23">
        <v>703257</v>
      </c>
      <c r="G453" s="23">
        <v>703257</v>
      </c>
      <c r="H453" s="23">
        <v>703257</v>
      </c>
      <c r="I453" s="23">
        <v>0</v>
      </c>
      <c r="J453" s="23">
        <v>703257</v>
      </c>
      <c r="K453" s="20"/>
    </row>
    <row r="454" spans="1:11" x14ac:dyDescent="0.2">
      <c r="A454" s="7"/>
      <c r="B454" s="36"/>
      <c r="C454" s="36"/>
      <c r="D454" s="16" t="s">
        <v>830</v>
      </c>
      <c r="E454" s="8" t="s">
        <v>831</v>
      </c>
      <c r="F454" s="23">
        <v>28832642</v>
      </c>
      <c r="G454" s="23">
        <v>28832642</v>
      </c>
      <c r="H454" s="23">
        <v>28832642</v>
      </c>
      <c r="I454" s="23">
        <v>0</v>
      </c>
      <c r="J454" s="23">
        <v>28832642</v>
      </c>
      <c r="K454" s="20"/>
    </row>
    <row r="455" spans="1:11" ht="22.5" x14ac:dyDescent="0.2">
      <c r="A455" s="7"/>
      <c r="B455" s="36"/>
      <c r="C455" s="36"/>
      <c r="D455" s="16" t="s">
        <v>810</v>
      </c>
      <c r="E455" s="8" t="s">
        <v>811</v>
      </c>
      <c r="F455" s="23">
        <v>339000</v>
      </c>
      <c r="G455" s="23">
        <v>339000</v>
      </c>
      <c r="H455" s="23">
        <v>339000</v>
      </c>
      <c r="I455" s="23">
        <v>0</v>
      </c>
      <c r="J455" s="23">
        <v>339000</v>
      </c>
      <c r="K455" s="20"/>
    </row>
    <row r="456" spans="1:11" ht="22.5" x14ac:dyDescent="0.2">
      <c r="A456" s="7"/>
      <c r="B456" s="36"/>
      <c r="C456" s="36"/>
      <c r="D456" s="16" t="s">
        <v>812</v>
      </c>
      <c r="E456" s="8" t="s">
        <v>813</v>
      </c>
      <c r="F456" s="23">
        <v>501164</v>
      </c>
      <c r="G456" s="23">
        <v>501164</v>
      </c>
      <c r="H456" s="23">
        <v>501164</v>
      </c>
      <c r="I456" s="23">
        <v>0</v>
      </c>
      <c r="J456" s="23">
        <v>501164</v>
      </c>
      <c r="K456" s="20"/>
    </row>
    <row r="457" spans="1:11" ht="22.5" x14ac:dyDescent="0.2">
      <c r="A457" s="7"/>
      <c r="B457" s="36"/>
      <c r="C457" s="36"/>
      <c r="D457" s="16" t="s">
        <v>814</v>
      </c>
      <c r="E457" s="8" t="s">
        <v>815</v>
      </c>
      <c r="F457" s="23">
        <v>88109</v>
      </c>
      <c r="G457" s="23">
        <v>88109</v>
      </c>
      <c r="H457" s="23">
        <v>88109</v>
      </c>
      <c r="I457" s="23">
        <v>0</v>
      </c>
      <c r="J457" s="23">
        <v>88109</v>
      </c>
      <c r="K457" s="20"/>
    </row>
    <row r="458" spans="1:11" ht="22.5" x14ac:dyDescent="0.2">
      <c r="A458" s="7"/>
      <c r="B458" s="36"/>
      <c r="C458" s="36"/>
      <c r="D458" s="16" t="s">
        <v>816</v>
      </c>
      <c r="E458" s="8" t="s">
        <v>817</v>
      </c>
      <c r="F458" s="23">
        <v>21840</v>
      </c>
      <c r="G458" s="23">
        <v>21840</v>
      </c>
      <c r="H458" s="23">
        <v>21840</v>
      </c>
      <c r="I458" s="23">
        <v>0</v>
      </c>
      <c r="J458" s="23">
        <v>21840</v>
      </c>
      <c r="K458" s="20"/>
    </row>
    <row r="459" spans="1:11" x14ac:dyDescent="0.2">
      <c r="A459" s="7"/>
      <c r="B459" s="36"/>
      <c r="C459" s="36"/>
      <c r="D459" s="16" t="s">
        <v>832</v>
      </c>
      <c r="E459" s="8" t="s">
        <v>833</v>
      </c>
      <c r="F459" s="23">
        <v>13905</v>
      </c>
      <c r="G459" s="23">
        <v>13905</v>
      </c>
      <c r="H459" s="23">
        <v>13905</v>
      </c>
      <c r="I459" s="23">
        <v>0</v>
      </c>
      <c r="J459" s="23">
        <v>13905</v>
      </c>
      <c r="K459" s="20"/>
    </row>
    <row r="460" spans="1:11" ht="22.5" x14ac:dyDescent="0.2">
      <c r="A460" s="7">
        <v>287</v>
      </c>
      <c r="B460" s="36" t="s">
        <v>834</v>
      </c>
      <c r="C460" s="36" t="s">
        <v>835</v>
      </c>
      <c r="D460" s="16" t="s">
        <v>816</v>
      </c>
      <c r="E460" s="8" t="s">
        <v>817</v>
      </c>
      <c r="F460" s="23">
        <v>6300000</v>
      </c>
      <c r="G460" s="23">
        <v>6300000</v>
      </c>
      <c r="H460" s="23">
        <v>6300000</v>
      </c>
      <c r="I460" s="23">
        <v>0</v>
      </c>
      <c r="J460" s="23">
        <v>2500928</v>
      </c>
      <c r="K460" s="20"/>
    </row>
    <row r="461" spans="1:11" ht="45" x14ac:dyDescent="0.2">
      <c r="A461" s="7">
        <v>288</v>
      </c>
      <c r="B461" s="36" t="s">
        <v>836</v>
      </c>
      <c r="C461" s="36" t="s">
        <v>837</v>
      </c>
      <c r="D461" s="16"/>
      <c r="E461" s="34" t="s">
        <v>194</v>
      </c>
      <c r="F461" s="23">
        <f>SUM(F462:F464)</f>
        <v>1698666</v>
      </c>
      <c r="G461" s="23">
        <f t="shared" ref="G461:J461" si="71">SUM(G462:G464)</f>
        <v>1698666</v>
      </c>
      <c r="H461" s="23">
        <f t="shared" si="71"/>
        <v>1698666</v>
      </c>
      <c r="I461" s="23">
        <f t="shared" si="71"/>
        <v>0</v>
      </c>
      <c r="J461" s="23">
        <f t="shared" si="71"/>
        <v>1698666</v>
      </c>
      <c r="K461" s="20"/>
    </row>
    <row r="462" spans="1:11" x14ac:dyDescent="0.2">
      <c r="A462" s="7"/>
      <c r="B462" s="36"/>
      <c r="C462" s="36"/>
      <c r="D462" s="16" t="s">
        <v>838</v>
      </c>
      <c r="E462" s="8" t="s">
        <v>839</v>
      </c>
      <c r="F462" s="23">
        <v>173342</v>
      </c>
      <c r="G462" s="23">
        <v>173342</v>
      </c>
      <c r="H462" s="23">
        <v>173342</v>
      </c>
      <c r="I462" s="23">
        <v>0</v>
      </c>
      <c r="J462" s="23">
        <v>173342</v>
      </c>
      <c r="K462" s="20"/>
    </row>
    <row r="463" spans="1:11" ht="22.5" x14ac:dyDescent="0.2">
      <c r="A463" s="7"/>
      <c r="B463" s="36"/>
      <c r="C463" s="36"/>
      <c r="D463" s="16" t="s">
        <v>816</v>
      </c>
      <c r="E463" s="8" t="s">
        <v>817</v>
      </c>
      <c r="F463" s="23">
        <v>806936</v>
      </c>
      <c r="G463" s="23">
        <v>806936</v>
      </c>
      <c r="H463" s="23">
        <v>806936</v>
      </c>
      <c r="I463" s="23">
        <v>0</v>
      </c>
      <c r="J463" s="23">
        <v>806936</v>
      </c>
      <c r="K463" s="20"/>
    </row>
    <row r="464" spans="1:11" x14ac:dyDescent="0.2">
      <c r="A464" s="7"/>
      <c r="B464" s="36"/>
      <c r="C464" s="36"/>
      <c r="D464" s="16" t="s">
        <v>199</v>
      </c>
      <c r="E464" s="8" t="s">
        <v>197</v>
      </c>
      <c r="F464" s="23">
        <v>718388</v>
      </c>
      <c r="G464" s="23">
        <v>718388</v>
      </c>
      <c r="H464" s="23">
        <v>718388</v>
      </c>
      <c r="I464" s="23">
        <v>0</v>
      </c>
      <c r="J464" s="23">
        <v>718388</v>
      </c>
      <c r="K464" s="20"/>
    </row>
    <row r="465" spans="1:11" ht="45" x14ac:dyDescent="0.2">
      <c r="A465" s="7">
        <v>289</v>
      </c>
      <c r="B465" s="36" t="s">
        <v>840</v>
      </c>
      <c r="C465" s="36" t="s">
        <v>841</v>
      </c>
      <c r="D465" s="16"/>
      <c r="E465" s="34" t="s">
        <v>194</v>
      </c>
      <c r="F465" s="23">
        <f>SUM(F466:F470)</f>
        <v>149713</v>
      </c>
      <c r="G465" s="23">
        <f t="shared" ref="G465:J465" si="72">SUM(G466:G470)</f>
        <v>149713</v>
      </c>
      <c r="H465" s="23">
        <f t="shared" si="72"/>
        <v>149713</v>
      </c>
      <c r="I465" s="23">
        <f t="shared" si="72"/>
        <v>0</v>
      </c>
      <c r="J465" s="23">
        <f t="shared" si="72"/>
        <v>149713</v>
      </c>
      <c r="K465" s="20"/>
    </row>
    <row r="466" spans="1:11" x14ac:dyDescent="0.2">
      <c r="A466" s="7"/>
      <c r="B466" s="36"/>
      <c r="C466" s="36"/>
      <c r="D466" s="16" t="s">
        <v>838</v>
      </c>
      <c r="E466" s="8" t="s">
        <v>839</v>
      </c>
      <c r="F466" s="23">
        <v>3801</v>
      </c>
      <c r="G466" s="23">
        <v>3801</v>
      </c>
      <c r="H466" s="23">
        <v>3801</v>
      </c>
      <c r="I466" s="23">
        <v>0</v>
      </c>
      <c r="J466" s="23">
        <v>3801</v>
      </c>
      <c r="K466" s="20"/>
    </row>
    <row r="467" spans="1:11" x14ac:dyDescent="0.2">
      <c r="A467" s="7"/>
      <c r="B467" s="36"/>
      <c r="C467" s="36"/>
      <c r="D467" s="16" t="s">
        <v>842</v>
      </c>
      <c r="E467" s="8" t="s">
        <v>843</v>
      </c>
      <c r="F467" s="23">
        <v>6701</v>
      </c>
      <c r="G467" s="23">
        <v>6701</v>
      </c>
      <c r="H467" s="23">
        <v>6701</v>
      </c>
      <c r="I467" s="23">
        <v>0</v>
      </c>
      <c r="J467" s="23">
        <v>6701</v>
      </c>
      <c r="K467" s="20"/>
    </row>
    <row r="468" spans="1:11" x14ac:dyDescent="0.2">
      <c r="A468" s="7"/>
      <c r="B468" s="36"/>
      <c r="C468" s="36"/>
      <c r="D468" s="16" t="s">
        <v>844</v>
      </c>
      <c r="E468" s="8" t="s">
        <v>845</v>
      </c>
      <c r="F468" s="23">
        <v>5144</v>
      </c>
      <c r="G468" s="23">
        <v>5144</v>
      </c>
      <c r="H468" s="23">
        <v>5144</v>
      </c>
      <c r="I468" s="23">
        <v>0</v>
      </c>
      <c r="J468" s="23">
        <v>5144</v>
      </c>
      <c r="K468" s="20"/>
    </row>
    <row r="469" spans="1:11" x14ac:dyDescent="0.2">
      <c r="A469" s="7"/>
      <c r="B469" s="36"/>
      <c r="C469" s="36"/>
      <c r="D469" s="16" t="s">
        <v>818</v>
      </c>
      <c r="E469" s="8" t="s">
        <v>819</v>
      </c>
      <c r="F469" s="23">
        <v>2272</v>
      </c>
      <c r="G469" s="23">
        <v>2272</v>
      </c>
      <c r="H469" s="23">
        <v>2272</v>
      </c>
      <c r="I469" s="23">
        <v>0</v>
      </c>
      <c r="J469" s="23">
        <v>2272</v>
      </c>
      <c r="K469" s="20"/>
    </row>
    <row r="470" spans="1:11" x14ac:dyDescent="0.2">
      <c r="A470" s="7"/>
      <c r="B470" s="36"/>
      <c r="C470" s="36"/>
      <c r="D470" s="16" t="s">
        <v>199</v>
      </c>
      <c r="E470" s="8" t="s">
        <v>197</v>
      </c>
      <c r="F470" s="23">
        <v>131795</v>
      </c>
      <c r="G470" s="23">
        <v>131795</v>
      </c>
      <c r="H470" s="23">
        <v>131795</v>
      </c>
      <c r="I470" s="23">
        <v>0</v>
      </c>
      <c r="J470" s="23">
        <v>131795</v>
      </c>
      <c r="K470" s="20"/>
    </row>
    <row r="471" spans="1:11" ht="78.75" x14ac:dyDescent="0.2">
      <c r="A471" s="7">
        <v>290</v>
      </c>
      <c r="B471" s="36" t="s">
        <v>846</v>
      </c>
      <c r="C471" s="36" t="s">
        <v>847</v>
      </c>
      <c r="D471" s="16"/>
      <c r="E471" s="34" t="s">
        <v>194</v>
      </c>
      <c r="F471" s="23">
        <f>SUM(F472:F479)</f>
        <v>8203520</v>
      </c>
      <c r="G471" s="23">
        <f t="shared" ref="G471:J471" si="73">SUM(G472:G479)</f>
        <v>11460606</v>
      </c>
      <c r="H471" s="23">
        <f t="shared" si="73"/>
        <v>6958028</v>
      </c>
      <c r="I471" s="23">
        <f t="shared" si="73"/>
        <v>0</v>
      </c>
      <c r="J471" s="23">
        <f t="shared" si="73"/>
        <v>6958028</v>
      </c>
      <c r="K471" s="20"/>
    </row>
    <row r="472" spans="1:11" x14ac:dyDescent="0.2">
      <c r="A472" s="7"/>
      <c r="B472" s="36"/>
      <c r="C472" s="36"/>
      <c r="D472" s="16" t="s">
        <v>838</v>
      </c>
      <c r="E472" s="8" t="s">
        <v>839</v>
      </c>
      <c r="F472" s="23">
        <v>170940</v>
      </c>
      <c r="G472" s="23">
        <v>14000</v>
      </c>
      <c r="H472" s="23">
        <v>14000</v>
      </c>
      <c r="I472" s="23">
        <v>0</v>
      </c>
      <c r="J472" s="23">
        <v>14000</v>
      </c>
      <c r="K472" s="20"/>
    </row>
    <row r="473" spans="1:11" x14ac:dyDescent="0.2">
      <c r="A473" s="7"/>
      <c r="B473" s="36"/>
      <c r="C473" s="36"/>
      <c r="D473" s="16" t="s">
        <v>842</v>
      </c>
      <c r="E473" s="8" t="s">
        <v>843</v>
      </c>
      <c r="F473" s="23">
        <v>2165179</v>
      </c>
      <c r="G473" s="23">
        <v>1194991</v>
      </c>
      <c r="H473" s="23">
        <v>1194991</v>
      </c>
      <c r="I473" s="23">
        <v>0</v>
      </c>
      <c r="J473" s="23">
        <v>1194991</v>
      </c>
      <c r="K473" s="20"/>
    </row>
    <row r="474" spans="1:11" x14ac:dyDescent="0.2">
      <c r="A474" s="7"/>
      <c r="B474" s="36"/>
      <c r="C474" s="36"/>
      <c r="D474" s="16" t="s">
        <v>826</v>
      </c>
      <c r="E474" s="8" t="s">
        <v>827</v>
      </c>
      <c r="F474" s="23">
        <v>1475575</v>
      </c>
      <c r="G474" s="23">
        <v>5863482</v>
      </c>
      <c r="H474" s="23">
        <v>905965</v>
      </c>
      <c r="I474" s="23">
        <v>0</v>
      </c>
      <c r="J474" s="23">
        <v>905965</v>
      </c>
      <c r="K474" s="20"/>
    </row>
    <row r="475" spans="1:11" x14ac:dyDescent="0.2">
      <c r="A475" s="7"/>
      <c r="B475" s="36"/>
      <c r="C475" s="36"/>
      <c r="D475" s="16" t="s">
        <v>848</v>
      </c>
      <c r="E475" s="8" t="s">
        <v>849</v>
      </c>
      <c r="F475" s="23">
        <v>2980695</v>
      </c>
      <c r="G475" s="23">
        <v>2143325</v>
      </c>
      <c r="H475" s="23">
        <v>3176926</v>
      </c>
      <c r="I475" s="23">
        <v>0</v>
      </c>
      <c r="J475" s="23">
        <v>3176926</v>
      </c>
      <c r="K475" s="20"/>
    </row>
    <row r="476" spans="1:11" x14ac:dyDescent="0.2">
      <c r="A476" s="7"/>
      <c r="B476" s="36"/>
      <c r="C476" s="36"/>
      <c r="D476" s="16" t="s">
        <v>844</v>
      </c>
      <c r="E476" s="8" t="s">
        <v>845</v>
      </c>
      <c r="F476" s="23">
        <v>24827</v>
      </c>
      <c r="G476" s="23">
        <v>22973</v>
      </c>
      <c r="H476" s="23">
        <v>22973</v>
      </c>
      <c r="I476" s="23">
        <v>0</v>
      </c>
      <c r="J476" s="23">
        <v>22973</v>
      </c>
      <c r="K476" s="20"/>
    </row>
    <row r="477" spans="1:11" ht="22.5" x14ac:dyDescent="0.2">
      <c r="A477" s="7"/>
      <c r="B477" s="36"/>
      <c r="C477" s="36"/>
      <c r="D477" s="16" t="s">
        <v>816</v>
      </c>
      <c r="E477" s="8" t="s">
        <v>817</v>
      </c>
      <c r="F477" s="23">
        <v>26043</v>
      </c>
      <c r="G477" s="23">
        <v>26043</v>
      </c>
      <c r="H477" s="23">
        <v>26043</v>
      </c>
      <c r="I477" s="23">
        <v>0</v>
      </c>
      <c r="J477" s="23">
        <v>26043</v>
      </c>
      <c r="K477" s="20"/>
    </row>
    <row r="478" spans="1:11" x14ac:dyDescent="0.2">
      <c r="A478" s="7"/>
      <c r="B478" s="36"/>
      <c r="C478" s="36"/>
      <c r="D478" s="16" t="s">
        <v>832</v>
      </c>
      <c r="E478" s="8" t="s">
        <v>833</v>
      </c>
      <c r="F478" s="23">
        <v>164937</v>
      </c>
      <c r="G478" s="23">
        <v>666729</v>
      </c>
      <c r="H478" s="23">
        <v>658186</v>
      </c>
      <c r="I478" s="23">
        <v>0</v>
      </c>
      <c r="J478" s="23">
        <v>658186</v>
      </c>
      <c r="K478" s="20"/>
    </row>
    <row r="479" spans="1:11" x14ac:dyDescent="0.2">
      <c r="A479" s="7"/>
      <c r="B479" s="36"/>
      <c r="C479" s="36"/>
      <c r="D479" s="16" t="s">
        <v>818</v>
      </c>
      <c r="E479" s="8" t="s">
        <v>819</v>
      </c>
      <c r="F479" s="23">
        <v>1195324</v>
      </c>
      <c r="G479" s="23">
        <v>1529063</v>
      </c>
      <c r="H479" s="23">
        <v>958944</v>
      </c>
      <c r="I479" s="23">
        <v>0</v>
      </c>
      <c r="J479" s="23">
        <v>958944</v>
      </c>
      <c r="K479" s="20"/>
    </row>
    <row r="480" spans="1:11" x14ac:dyDescent="0.2">
      <c r="A480" s="7">
        <v>291</v>
      </c>
      <c r="B480" s="36" t="s">
        <v>850</v>
      </c>
      <c r="C480" s="36" t="s">
        <v>851</v>
      </c>
      <c r="D480" s="16"/>
      <c r="E480" s="34" t="s">
        <v>194</v>
      </c>
      <c r="F480" s="23">
        <f>SUM(F481:F491)</f>
        <v>132643797</v>
      </c>
      <c r="G480" s="23">
        <f t="shared" ref="G480:J480" si="74">SUM(G481:G491)</f>
        <v>115108444</v>
      </c>
      <c r="H480" s="23">
        <f t="shared" si="74"/>
        <v>116070155</v>
      </c>
      <c r="I480" s="23">
        <f t="shared" si="74"/>
        <v>0</v>
      </c>
      <c r="J480" s="23">
        <f t="shared" si="74"/>
        <v>116070155</v>
      </c>
      <c r="K480" s="20"/>
    </row>
    <row r="481" spans="1:11" ht="22.5" x14ac:dyDescent="0.2">
      <c r="A481" s="7"/>
      <c r="B481" s="36"/>
      <c r="C481" s="36"/>
      <c r="D481" s="16" t="s">
        <v>804</v>
      </c>
      <c r="E481" s="8" t="s">
        <v>805</v>
      </c>
      <c r="F481" s="23">
        <v>13658530</v>
      </c>
      <c r="G481" s="23">
        <v>13658530</v>
      </c>
      <c r="H481" s="23">
        <v>13658530</v>
      </c>
      <c r="I481" s="23">
        <v>0</v>
      </c>
      <c r="J481" s="23">
        <v>13658530</v>
      </c>
      <c r="K481" s="20"/>
    </row>
    <row r="482" spans="1:11" x14ac:dyDescent="0.2">
      <c r="A482" s="7"/>
      <c r="B482" s="36"/>
      <c r="C482" s="36"/>
      <c r="D482" s="16" t="s">
        <v>806</v>
      </c>
      <c r="E482" s="8" t="s">
        <v>807</v>
      </c>
      <c r="F482" s="23">
        <v>29874</v>
      </c>
      <c r="G482" s="23">
        <v>29874</v>
      </c>
      <c r="H482" s="23">
        <v>29874</v>
      </c>
      <c r="I482" s="23">
        <v>0</v>
      </c>
      <c r="J482" s="23">
        <v>29874</v>
      </c>
      <c r="K482" s="20"/>
    </row>
    <row r="483" spans="1:11" ht="22.5" x14ac:dyDescent="0.2">
      <c r="A483" s="7"/>
      <c r="B483" s="36"/>
      <c r="C483" s="36"/>
      <c r="D483" s="16" t="s">
        <v>852</v>
      </c>
      <c r="E483" s="8" t="s">
        <v>853</v>
      </c>
      <c r="F483" s="23">
        <v>7756</v>
      </c>
      <c r="G483" s="23">
        <v>15512</v>
      </c>
      <c r="H483" s="23">
        <v>15512</v>
      </c>
      <c r="I483" s="23">
        <v>0</v>
      </c>
      <c r="J483" s="23">
        <v>15512</v>
      </c>
      <c r="K483" s="20"/>
    </row>
    <row r="484" spans="1:11" x14ac:dyDescent="0.2">
      <c r="A484" s="7"/>
      <c r="B484" s="36"/>
      <c r="C484" s="36"/>
      <c r="D484" s="16" t="s">
        <v>830</v>
      </c>
      <c r="E484" s="8" t="s">
        <v>831</v>
      </c>
      <c r="F484" s="23">
        <v>33132</v>
      </c>
      <c r="G484" s="23">
        <v>41415</v>
      </c>
      <c r="H484" s="23">
        <v>51769</v>
      </c>
      <c r="I484" s="23">
        <v>0</v>
      </c>
      <c r="J484" s="23">
        <v>51769</v>
      </c>
      <c r="K484" s="20"/>
    </row>
    <row r="485" spans="1:11" ht="22.5" x14ac:dyDescent="0.2">
      <c r="A485" s="7"/>
      <c r="B485" s="36"/>
      <c r="C485" s="36"/>
      <c r="D485" s="16" t="s">
        <v>808</v>
      </c>
      <c r="E485" s="8" t="s">
        <v>809</v>
      </c>
      <c r="F485" s="23">
        <v>28521715</v>
      </c>
      <c r="G485" s="23">
        <v>28575801</v>
      </c>
      <c r="H485" s="23">
        <v>28683973</v>
      </c>
      <c r="I485" s="23">
        <v>0</v>
      </c>
      <c r="J485" s="23">
        <v>28683973</v>
      </c>
      <c r="K485" s="20"/>
    </row>
    <row r="486" spans="1:11" ht="22.5" x14ac:dyDescent="0.2">
      <c r="A486" s="7"/>
      <c r="B486" s="36"/>
      <c r="C486" s="36"/>
      <c r="D486" s="16" t="s">
        <v>810</v>
      </c>
      <c r="E486" s="8" t="s">
        <v>811</v>
      </c>
      <c r="F486" s="23">
        <v>5686607</v>
      </c>
      <c r="G486" s="23">
        <v>5686607</v>
      </c>
      <c r="H486" s="23">
        <v>5686607</v>
      </c>
      <c r="I486" s="23">
        <v>0</v>
      </c>
      <c r="J486" s="23">
        <v>5686607</v>
      </c>
      <c r="K486" s="20"/>
    </row>
    <row r="487" spans="1:11" ht="22.5" x14ac:dyDescent="0.2">
      <c r="A487" s="7"/>
      <c r="B487" s="36"/>
      <c r="C487" s="36"/>
      <c r="D487" s="16" t="s">
        <v>812</v>
      </c>
      <c r="E487" s="8" t="s">
        <v>813</v>
      </c>
      <c r="F487" s="23">
        <v>49847963</v>
      </c>
      <c r="G487" s="23">
        <v>39292795</v>
      </c>
      <c r="H487" s="23">
        <v>39777318</v>
      </c>
      <c r="I487" s="23">
        <v>0</v>
      </c>
      <c r="J487" s="23">
        <v>39777318</v>
      </c>
      <c r="K487" s="20"/>
    </row>
    <row r="488" spans="1:11" ht="22.5" x14ac:dyDescent="0.2">
      <c r="A488" s="7"/>
      <c r="B488" s="36"/>
      <c r="C488" s="36"/>
      <c r="D488" s="16" t="s">
        <v>822</v>
      </c>
      <c r="E488" s="8" t="s">
        <v>823</v>
      </c>
      <c r="F488" s="23">
        <v>14543371</v>
      </c>
      <c r="G488" s="23">
        <v>14760167</v>
      </c>
      <c r="H488" s="23">
        <v>15031111</v>
      </c>
      <c r="I488" s="23">
        <v>0</v>
      </c>
      <c r="J488" s="23">
        <v>15031111</v>
      </c>
      <c r="K488" s="20"/>
    </row>
    <row r="489" spans="1:11" ht="22.5" x14ac:dyDescent="0.2">
      <c r="A489" s="7"/>
      <c r="B489" s="36"/>
      <c r="C489" s="36"/>
      <c r="D489" s="16" t="s">
        <v>814</v>
      </c>
      <c r="E489" s="8" t="s">
        <v>815</v>
      </c>
      <c r="F489" s="23">
        <v>19979981</v>
      </c>
      <c r="G489" s="23">
        <v>12701219</v>
      </c>
      <c r="H489" s="23">
        <v>12788937</v>
      </c>
      <c r="I489" s="23">
        <v>0</v>
      </c>
      <c r="J489" s="23">
        <v>12788937</v>
      </c>
      <c r="K489" s="20"/>
    </row>
    <row r="490" spans="1:11" x14ac:dyDescent="0.2">
      <c r="A490" s="7"/>
      <c r="B490" s="36"/>
      <c r="C490" s="36"/>
      <c r="D490" s="16" t="s">
        <v>826</v>
      </c>
      <c r="E490" s="8" t="s">
        <v>827</v>
      </c>
      <c r="F490" s="23">
        <v>111798</v>
      </c>
      <c r="G490" s="23">
        <v>111798</v>
      </c>
      <c r="H490" s="23">
        <v>111798</v>
      </c>
      <c r="I490" s="23">
        <v>0</v>
      </c>
      <c r="J490" s="23">
        <v>111798</v>
      </c>
      <c r="K490" s="20"/>
    </row>
    <row r="491" spans="1:11" x14ac:dyDescent="0.2">
      <c r="A491" s="7"/>
      <c r="B491" s="36"/>
      <c r="C491" s="36"/>
      <c r="D491" s="16" t="s">
        <v>818</v>
      </c>
      <c r="E491" s="8" t="s">
        <v>819</v>
      </c>
      <c r="F491" s="23">
        <v>223070</v>
      </c>
      <c r="G491" s="23">
        <v>234726</v>
      </c>
      <c r="H491" s="23">
        <v>234726</v>
      </c>
      <c r="I491" s="23">
        <v>0</v>
      </c>
      <c r="J491" s="23">
        <v>234726</v>
      </c>
      <c r="K491" s="20"/>
    </row>
    <row r="492" spans="1:11" x14ac:dyDescent="0.2">
      <c r="A492" s="7">
        <v>292</v>
      </c>
      <c r="B492" s="36" t="s">
        <v>854</v>
      </c>
      <c r="C492" s="36" t="s">
        <v>855</v>
      </c>
      <c r="D492" s="16"/>
      <c r="E492" s="34" t="s">
        <v>194</v>
      </c>
      <c r="F492" s="23">
        <f>SUM(F493:F499)</f>
        <v>6130011</v>
      </c>
      <c r="G492" s="23">
        <f t="shared" ref="G492:J492" si="75">SUM(G493:G499)</f>
        <v>4640191</v>
      </c>
      <c r="H492" s="23">
        <f t="shared" si="75"/>
        <v>4640191</v>
      </c>
      <c r="I492" s="23">
        <f t="shared" si="75"/>
        <v>0</v>
      </c>
      <c r="J492" s="23">
        <f t="shared" si="75"/>
        <v>4640191</v>
      </c>
      <c r="K492" s="20"/>
    </row>
    <row r="493" spans="1:11" x14ac:dyDescent="0.2">
      <c r="A493" s="7"/>
      <c r="B493" s="36"/>
      <c r="C493" s="36"/>
      <c r="D493" s="16" t="s">
        <v>830</v>
      </c>
      <c r="E493" s="8" t="s">
        <v>831</v>
      </c>
      <c r="F493" s="23">
        <v>578000</v>
      </c>
      <c r="G493" s="23">
        <v>578000</v>
      </c>
      <c r="H493" s="23">
        <v>578000</v>
      </c>
      <c r="I493" s="23">
        <v>0</v>
      </c>
      <c r="J493" s="23">
        <v>578000</v>
      </c>
      <c r="K493" s="20"/>
    </row>
    <row r="494" spans="1:11" ht="22.5" x14ac:dyDescent="0.2">
      <c r="A494" s="7"/>
      <c r="B494" s="36"/>
      <c r="C494" s="36"/>
      <c r="D494" s="16" t="s">
        <v>812</v>
      </c>
      <c r="E494" s="8" t="s">
        <v>813</v>
      </c>
      <c r="F494" s="23">
        <v>56877</v>
      </c>
      <c r="G494" s="23">
        <v>56877</v>
      </c>
      <c r="H494" s="23">
        <v>56877</v>
      </c>
      <c r="I494" s="23">
        <v>0</v>
      </c>
      <c r="J494" s="23">
        <v>56877</v>
      </c>
      <c r="K494" s="20"/>
    </row>
    <row r="495" spans="1:11" ht="22.5" x14ac:dyDescent="0.2">
      <c r="A495" s="7"/>
      <c r="B495" s="36"/>
      <c r="C495" s="36"/>
      <c r="D495" s="16" t="s">
        <v>822</v>
      </c>
      <c r="E495" s="8" t="s">
        <v>823</v>
      </c>
      <c r="F495" s="23">
        <v>16107</v>
      </c>
      <c r="G495" s="23">
        <v>16107</v>
      </c>
      <c r="H495" s="23">
        <v>16107</v>
      </c>
      <c r="I495" s="23">
        <v>0</v>
      </c>
      <c r="J495" s="23">
        <v>16107</v>
      </c>
      <c r="K495" s="20"/>
    </row>
    <row r="496" spans="1:11" ht="22.5" x14ac:dyDescent="0.2">
      <c r="A496" s="7"/>
      <c r="B496" s="36"/>
      <c r="C496" s="36"/>
      <c r="D496" s="16" t="s">
        <v>814</v>
      </c>
      <c r="E496" s="8" t="s">
        <v>815</v>
      </c>
      <c r="F496" s="23">
        <v>5150458</v>
      </c>
      <c r="G496" s="23">
        <v>3660638</v>
      </c>
      <c r="H496" s="23">
        <v>3660638</v>
      </c>
      <c r="I496" s="23">
        <v>0</v>
      </c>
      <c r="J496" s="23">
        <v>3660638</v>
      </c>
      <c r="K496" s="20"/>
    </row>
    <row r="497" spans="1:11" x14ac:dyDescent="0.2">
      <c r="A497" s="7"/>
      <c r="B497" s="36"/>
      <c r="C497" s="36"/>
      <c r="D497" s="16" t="s">
        <v>848</v>
      </c>
      <c r="E497" s="8" t="s">
        <v>849</v>
      </c>
      <c r="F497" s="23">
        <v>168597</v>
      </c>
      <c r="G497" s="23">
        <v>168597</v>
      </c>
      <c r="H497" s="23">
        <v>168597</v>
      </c>
      <c r="I497" s="23">
        <v>0</v>
      </c>
      <c r="J497" s="23">
        <v>168597</v>
      </c>
      <c r="K497" s="20"/>
    </row>
    <row r="498" spans="1:11" ht="22.5" x14ac:dyDescent="0.2">
      <c r="A498" s="7"/>
      <c r="B498" s="36"/>
      <c r="C498" s="36"/>
      <c r="D498" s="16" t="s">
        <v>816</v>
      </c>
      <c r="E498" s="8" t="s">
        <v>817</v>
      </c>
      <c r="F498" s="23">
        <v>23360</v>
      </c>
      <c r="G498" s="23">
        <v>23360</v>
      </c>
      <c r="H498" s="23">
        <v>23360</v>
      </c>
      <c r="I498" s="23">
        <v>0</v>
      </c>
      <c r="J498" s="23">
        <v>23360</v>
      </c>
      <c r="K498" s="46"/>
    </row>
    <row r="499" spans="1:11" x14ac:dyDescent="0.2">
      <c r="A499" s="7"/>
      <c r="B499" s="36"/>
      <c r="C499" s="36"/>
      <c r="D499" s="16" t="s">
        <v>199</v>
      </c>
      <c r="E499" s="8" t="s">
        <v>197</v>
      </c>
      <c r="F499" s="23">
        <v>136612</v>
      </c>
      <c r="G499" s="23">
        <v>136612</v>
      </c>
      <c r="H499" s="23">
        <v>136612</v>
      </c>
      <c r="I499" s="23">
        <v>0</v>
      </c>
      <c r="J499" s="23">
        <v>136612</v>
      </c>
      <c r="K499" s="46"/>
    </row>
    <row r="500" spans="1:11" x14ac:dyDescent="0.2">
      <c r="A500" s="7">
        <v>293</v>
      </c>
      <c r="B500" s="36" t="s">
        <v>856</v>
      </c>
      <c r="C500" s="36" t="s">
        <v>857</v>
      </c>
      <c r="D500" s="16"/>
      <c r="E500" s="34" t="s">
        <v>194</v>
      </c>
      <c r="F500" s="23">
        <f>SUM(F501:F512)</f>
        <v>150786529</v>
      </c>
      <c r="G500" s="23">
        <f t="shared" ref="G500:J500" si="76">SUM(G501:G512)</f>
        <v>136128272</v>
      </c>
      <c r="H500" s="23">
        <f t="shared" si="76"/>
        <v>136128272</v>
      </c>
      <c r="I500" s="23">
        <f t="shared" si="76"/>
        <v>0</v>
      </c>
      <c r="J500" s="23">
        <f t="shared" si="76"/>
        <v>0</v>
      </c>
      <c r="K500" s="46"/>
    </row>
    <row r="501" spans="1:11" x14ac:dyDescent="0.2">
      <c r="A501" s="7"/>
      <c r="B501" s="36"/>
      <c r="C501" s="36"/>
      <c r="D501" s="16" t="s">
        <v>806</v>
      </c>
      <c r="E501" s="8" t="s">
        <v>807</v>
      </c>
      <c r="F501" s="23">
        <v>1169459</v>
      </c>
      <c r="G501" s="23">
        <v>389820</v>
      </c>
      <c r="H501" s="23">
        <v>389820</v>
      </c>
      <c r="I501" s="23">
        <v>0</v>
      </c>
      <c r="J501" s="23">
        <v>0</v>
      </c>
      <c r="K501" s="46"/>
    </row>
    <row r="502" spans="1:11" ht="22.5" x14ac:dyDescent="0.2">
      <c r="A502" s="7"/>
      <c r="B502" s="36"/>
      <c r="C502" s="36"/>
      <c r="D502" s="16" t="s">
        <v>808</v>
      </c>
      <c r="E502" s="8" t="s">
        <v>809</v>
      </c>
      <c r="F502" s="23">
        <v>15964724</v>
      </c>
      <c r="G502" s="23">
        <v>15964725</v>
      </c>
      <c r="H502" s="23">
        <v>15964725</v>
      </c>
      <c r="I502" s="23">
        <v>0</v>
      </c>
      <c r="J502" s="23">
        <v>0</v>
      </c>
      <c r="K502" s="46"/>
    </row>
    <row r="503" spans="1:11" ht="22.5" x14ac:dyDescent="0.2">
      <c r="A503" s="7"/>
      <c r="B503" s="36"/>
      <c r="C503" s="36"/>
      <c r="D503" s="16" t="s">
        <v>810</v>
      </c>
      <c r="E503" s="8" t="s">
        <v>811</v>
      </c>
      <c r="F503" s="23">
        <v>41227328</v>
      </c>
      <c r="G503" s="23">
        <v>27986777</v>
      </c>
      <c r="H503" s="23">
        <v>27986777</v>
      </c>
      <c r="I503" s="23">
        <v>0</v>
      </c>
      <c r="J503" s="23">
        <v>0</v>
      </c>
      <c r="K503" s="46"/>
    </row>
    <row r="504" spans="1:11" ht="22.5" x14ac:dyDescent="0.2">
      <c r="A504" s="7"/>
      <c r="B504" s="36"/>
      <c r="C504" s="36"/>
      <c r="D504" s="16" t="s">
        <v>812</v>
      </c>
      <c r="E504" s="8" t="s">
        <v>813</v>
      </c>
      <c r="F504" s="23">
        <v>26462293</v>
      </c>
      <c r="G504" s="23">
        <v>26462293</v>
      </c>
      <c r="H504" s="23">
        <v>26462293</v>
      </c>
      <c r="I504" s="23">
        <v>0</v>
      </c>
      <c r="J504" s="23">
        <v>0</v>
      </c>
      <c r="K504" s="46"/>
    </row>
    <row r="505" spans="1:11" ht="22.5" x14ac:dyDescent="0.2">
      <c r="A505" s="7"/>
      <c r="B505" s="36"/>
      <c r="C505" s="36"/>
      <c r="D505" s="16" t="s">
        <v>822</v>
      </c>
      <c r="E505" s="8" t="s">
        <v>823</v>
      </c>
      <c r="F505" s="23">
        <v>40840057</v>
      </c>
      <c r="G505" s="23">
        <v>40840057</v>
      </c>
      <c r="H505" s="23">
        <v>40840057</v>
      </c>
      <c r="I505" s="23">
        <v>0</v>
      </c>
      <c r="J505" s="23">
        <v>0</v>
      </c>
      <c r="K505" s="46"/>
    </row>
    <row r="506" spans="1:11" ht="22.5" x14ac:dyDescent="0.2">
      <c r="A506" s="7"/>
      <c r="B506" s="36"/>
      <c r="C506" s="36"/>
      <c r="D506" s="16" t="s">
        <v>814</v>
      </c>
      <c r="E506" s="8" t="s">
        <v>815</v>
      </c>
      <c r="F506" s="23">
        <v>16552488</v>
      </c>
      <c r="G506" s="23">
        <v>16552488</v>
      </c>
      <c r="H506" s="23">
        <v>16552488</v>
      </c>
      <c r="I506" s="23">
        <v>0</v>
      </c>
      <c r="J506" s="23">
        <v>0</v>
      </c>
      <c r="K506" s="46"/>
    </row>
    <row r="507" spans="1:11" x14ac:dyDescent="0.2">
      <c r="A507" s="7"/>
      <c r="B507" s="36"/>
      <c r="C507" s="36"/>
      <c r="D507" s="16" t="s">
        <v>842</v>
      </c>
      <c r="E507" s="8" t="s">
        <v>843</v>
      </c>
      <c r="F507" s="23">
        <v>176509</v>
      </c>
      <c r="G507" s="23">
        <v>169975</v>
      </c>
      <c r="H507" s="23">
        <v>169975</v>
      </c>
      <c r="I507" s="23">
        <v>0</v>
      </c>
      <c r="J507" s="23">
        <v>0</v>
      </c>
      <c r="K507" s="46"/>
    </row>
    <row r="508" spans="1:11" x14ac:dyDescent="0.2">
      <c r="A508" s="7"/>
      <c r="B508" s="36"/>
      <c r="C508" s="36"/>
      <c r="D508" s="16" t="s">
        <v>826</v>
      </c>
      <c r="E508" s="8" t="s">
        <v>827</v>
      </c>
      <c r="F508" s="23">
        <v>6243520</v>
      </c>
      <c r="G508" s="23">
        <v>6243520</v>
      </c>
      <c r="H508" s="23">
        <v>6243520</v>
      </c>
      <c r="I508" s="23">
        <v>0</v>
      </c>
      <c r="J508" s="23">
        <v>0</v>
      </c>
      <c r="K508" s="46"/>
    </row>
    <row r="509" spans="1:11" x14ac:dyDescent="0.2">
      <c r="A509" s="7"/>
      <c r="B509" s="36"/>
      <c r="C509" s="36"/>
      <c r="D509" s="16" t="s">
        <v>848</v>
      </c>
      <c r="E509" s="8" t="s">
        <v>849</v>
      </c>
      <c r="F509" s="23">
        <v>16629</v>
      </c>
      <c r="G509" s="23">
        <v>16629</v>
      </c>
      <c r="H509" s="23">
        <v>16629</v>
      </c>
      <c r="I509" s="23">
        <v>0</v>
      </c>
      <c r="J509" s="23">
        <v>0</v>
      </c>
      <c r="K509" s="46"/>
    </row>
    <row r="510" spans="1:11" ht="22.5" x14ac:dyDescent="0.2">
      <c r="A510" s="7"/>
      <c r="B510" s="36"/>
      <c r="C510" s="36"/>
      <c r="D510" s="16" t="s">
        <v>816</v>
      </c>
      <c r="E510" s="8" t="s">
        <v>817</v>
      </c>
      <c r="F510" s="23">
        <v>2113741</v>
      </c>
      <c r="G510" s="23">
        <v>1482207</v>
      </c>
      <c r="H510" s="23">
        <v>1482207</v>
      </c>
      <c r="I510" s="23">
        <v>0</v>
      </c>
      <c r="J510" s="23">
        <v>0</v>
      </c>
      <c r="K510" s="46"/>
    </row>
    <row r="511" spans="1:11" x14ac:dyDescent="0.2">
      <c r="A511" s="7"/>
      <c r="B511" s="36"/>
      <c r="C511" s="36"/>
      <c r="D511" s="16" t="s">
        <v>832</v>
      </c>
      <c r="E511" s="8" t="s">
        <v>833</v>
      </c>
      <c r="F511" s="23">
        <v>15713</v>
      </c>
      <c r="G511" s="23">
        <v>15713</v>
      </c>
      <c r="H511" s="23">
        <v>15713</v>
      </c>
      <c r="I511" s="23">
        <v>0</v>
      </c>
      <c r="J511" s="23">
        <v>0</v>
      </c>
      <c r="K511" s="46"/>
    </row>
    <row r="512" spans="1:11" x14ac:dyDescent="0.2">
      <c r="A512" s="7"/>
      <c r="B512" s="36"/>
      <c r="C512" s="36"/>
      <c r="D512" s="16" t="s">
        <v>818</v>
      </c>
      <c r="E512" s="8" t="s">
        <v>819</v>
      </c>
      <c r="F512" s="23">
        <v>4068.0000000000005</v>
      </c>
      <c r="G512" s="23">
        <v>4068.0000000000005</v>
      </c>
      <c r="H512" s="23">
        <v>4068.0000000000005</v>
      </c>
      <c r="I512" s="23">
        <v>0</v>
      </c>
      <c r="J512" s="23">
        <v>0</v>
      </c>
      <c r="K512" s="46"/>
    </row>
    <row r="513" spans="1:11" x14ac:dyDescent="0.2">
      <c r="A513" s="56" t="s">
        <v>858</v>
      </c>
      <c r="B513" s="56"/>
      <c r="C513" s="56"/>
      <c r="D513" s="56"/>
      <c r="E513" s="56"/>
      <c r="F513" s="29">
        <f>F514+F515+F516+F519+F520+F521+F522</f>
        <v>3089056</v>
      </c>
      <c r="G513" s="29">
        <f t="shared" ref="G513:J513" si="77">G514+G515+G516+G519+G520+G521+G522</f>
        <v>421422</v>
      </c>
      <c r="H513" s="29">
        <f t="shared" si="77"/>
        <v>2327439</v>
      </c>
      <c r="I513" s="29">
        <f t="shared" si="77"/>
        <v>0</v>
      </c>
      <c r="J513" s="29">
        <f t="shared" si="77"/>
        <v>483553</v>
      </c>
      <c r="K513" s="31"/>
    </row>
    <row r="514" spans="1:11" x14ac:dyDescent="0.2">
      <c r="A514" s="7">
        <v>294</v>
      </c>
      <c r="B514" s="36" t="s">
        <v>859</v>
      </c>
      <c r="C514" s="36" t="s">
        <v>860</v>
      </c>
      <c r="D514" s="16" t="s">
        <v>267</v>
      </c>
      <c r="E514" s="8" t="s">
        <v>861</v>
      </c>
      <c r="F514" s="23">
        <v>161474</v>
      </c>
      <c r="G514" s="23">
        <v>0</v>
      </c>
      <c r="H514" s="23">
        <v>0</v>
      </c>
      <c r="I514" s="23">
        <v>0</v>
      </c>
      <c r="J514" s="23">
        <v>0</v>
      </c>
      <c r="K514" s="46"/>
    </row>
    <row r="515" spans="1:11" x14ac:dyDescent="0.2">
      <c r="A515" s="7">
        <v>295</v>
      </c>
      <c r="B515" s="36" t="s">
        <v>862</v>
      </c>
      <c r="C515" s="36" t="s">
        <v>863</v>
      </c>
      <c r="D515" s="16" t="s">
        <v>267</v>
      </c>
      <c r="E515" s="8" t="s">
        <v>861</v>
      </c>
      <c r="F515" s="23">
        <v>349854</v>
      </c>
      <c r="G515" s="23">
        <v>0</v>
      </c>
      <c r="H515" s="23">
        <v>0</v>
      </c>
      <c r="I515" s="23">
        <v>0</v>
      </c>
      <c r="J515" s="23">
        <v>0</v>
      </c>
      <c r="K515" s="46"/>
    </row>
    <row r="516" spans="1:11" x14ac:dyDescent="0.2">
      <c r="A516" s="7">
        <v>296</v>
      </c>
      <c r="B516" s="36" t="s">
        <v>864</v>
      </c>
      <c r="C516" s="36" t="s">
        <v>865</v>
      </c>
      <c r="D516" s="16"/>
      <c r="E516" s="34" t="s">
        <v>194</v>
      </c>
      <c r="F516" s="23">
        <f>SUM(F517:F518)</f>
        <v>1909875</v>
      </c>
      <c r="G516" s="23">
        <f t="shared" ref="G516:J516" si="78">SUM(G517:G518)</f>
        <v>0</v>
      </c>
      <c r="H516" s="23">
        <f t="shared" si="78"/>
        <v>1823886</v>
      </c>
      <c r="I516" s="23">
        <f t="shared" si="78"/>
        <v>0</v>
      </c>
      <c r="J516" s="23">
        <f t="shared" si="78"/>
        <v>0</v>
      </c>
      <c r="K516" s="46"/>
    </row>
    <row r="517" spans="1:11" x14ac:dyDescent="0.2">
      <c r="A517" s="7"/>
      <c r="B517" s="36"/>
      <c r="C517" s="36"/>
      <c r="D517" s="16" t="s">
        <v>267</v>
      </c>
      <c r="E517" s="8" t="s">
        <v>861</v>
      </c>
      <c r="F517" s="23">
        <v>1909875</v>
      </c>
      <c r="G517" s="23">
        <v>0</v>
      </c>
      <c r="H517" s="23">
        <v>0</v>
      </c>
      <c r="I517" s="23">
        <v>0</v>
      </c>
      <c r="J517" s="23">
        <v>0</v>
      </c>
      <c r="K517" s="46"/>
    </row>
    <row r="518" spans="1:11" x14ac:dyDescent="0.2">
      <c r="A518" s="7"/>
      <c r="B518" s="36"/>
      <c r="C518" s="36"/>
      <c r="D518" s="16" t="s">
        <v>521</v>
      </c>
      <c r="E518" s="8" t="s">
        <v>866</v>
      </c>
      <c r="F518" s="23">
        <v>0</v>
      </c>
      <c r="G518" s="23">
        <v>0</v>
      </c>
      <c r="H518" s="23">
        <v>1823886</v>
      </c>
      <c r="I518" s="23">
        <v>0</v>
      </c>
      <c r="J518" s="23">
        <v>0</v>
      </c>
      <c r="K518" s="46"/>
    </row>
    <row r="519" spans="1:11" x14ac:dyDescent="0.2">
      <c r="A519" s="7">
        <v>297</v>
      </c>
      <c r="B519" s="36" t="s">
        <v>867</v>
      </c>
      <c r="C519" s="36" t="s">
        <v>868</v>
      </c>
      <c r="D519" s="16" t="s">
        <v>195</v>
      </c>
      <c r="E519" s="8" t="s">
        <v>869</v>
      </c>
      <c r="F519" s="23">
        <v>224296</v>
      </c>
      <c r="G519" s="23">
        <v>188465</v>
      </c>
      <c r="H519" s="23">
        <v>250596</v>
      </c>
      <c r="I519" s="23">
        <v>0</v>
      </c>
      <c r="J519" s="23">
        <v>250596</v>
      </c>
      <c r="K519" s="46"/>
    </row>
    <row r="520" spans="1:11" ht="33.75" x14ac:dyDescent="0.2">
      <c r="A520" s="7">
        <v>298</v>
      </c>
      <c r="B520" s="36" t="s">
        <v>870</v>
      </c>
      <c r="C520" s="36" t="s">
        <v>871</v>
      </c>
      <c r="D520" s="16" t="s">
        <v>195</v>
      </c>
      <c r="E520" s="8" t="s">
        <v>869</v>
      </c>
      <c r="F520" s="23">
        <v>241557</v>
      </c>
      <c r="G520" s="23">
        <v>232957</v>
      </c>
      <c r="H520" s="23">
        <v>232957</v>
      </c>
      <c r="I520" s="23">
        <v>0</v>
      </c>
      <c r="J520" s="23">
        <v>232957</v>
      </c>
      <c r="K520" s="46"/>
    </row>
    <row r="521" spans="1:11" x14ac:dyDescent="0.2">
      <c r="A521" s="7">
        <v>299</v>
      </c>
      <c r="B521" s="36" t="s">
        <v>872</v>
      </c>
      <c r="C521" s="36" t="s">
        <v>873</v>
      </c>
      <c r="D521" s="16" t="s">
        <v>267</v>
      </c>
      <c r="E521" s="8" t="s">
        <v>861</v>
      </c>
      <c r="F521" s="23">
        <v>177000</v>
      </c>
      <c r="G521" s="23">
        <v>0</v>
      </c>
      <c r="H521" s="23">
        <v>0</v>
      </c>
      <c r="I521" s="23">
        <v>0</v>
      </c>
      <c r="J521" s="23">
        <v>0</v>
      </c>
      <c r="K521" s="46"/>
    </row>
    <row r="522" spans="1:11" x14ac:dyDescent="0.2">
      <c r="A522" s="7">
        <v>300</v>
      </c>
      <c r="B522" s="36" t="s">
        <v>874</v>
      </c>
      <c r="C522" s="36" t="s">
        <v>875</v>
      </c>
      <c r="D522" s="16"/>
      <c r="E522" s="34" t="s">
        <v>194</v>
      </c>
      <c r="F522" s="23">
        <f>SUM(F523:F524)</f>
        <v>25000</v>
      </c>
      <c r="G522" s="23">
        <f t="shared" ref="G522" si="79">SUM(G523:G524)</f>
        <v>0</v>
      </c>
      <c r="H522" s="23">
        <f t="shared" ref="H522" si="80">SUM(H523:H524)</f>
        <v>20000</v>
      </c>
      <c r="I522" s="23">
        <f t="shared" ref="I522" si="81">SUM(I523:I524)</f>
        <v>0</v>
      </c>
      <c r="J522" s="23">
        <f t="shared" ref="J522" si="82">SUM(J523:J524)</f>
        <v>0</v>
      </c>
      <c r="K522" s="46"/>
    </row>
    <row r="523" spans="1:11" x14ac:dyDescent="0.2">
      <c r="A523" s="7"/>
      <c r="B523" s="36"/>
      <c r="C523" s="36"/>
      <c r="D523" s="16" t="s">
        <v>267</v>
      </c>
      <c r="E523" s="8" t="s">
        <v>861</v>
      </c>
      <c r="F523" s="23">
        <v>25000</v>
      </c>
      <c r="G523" s="23">
        <v>0</v>
      </c>
      <c r="H523" s="23">
        <v>0</v>
      </c>
      <c r="I523" s="23">
        <v>0</v>
      </c>
      <c r="J523" s="23">
        <v>0</v>
      </c>
      <c r="K523" s="46"/>
    </row>
    <row r="524" spans="1:11" x14ac:dyDescent="0.2">
      <c r="A524" s="7"/>
      <c r="B524" s="36"/>
      <c r="C524" s="36"/>
      <c r="D524" s="16" t="s">
        <v>521</v>
      </c>
      <c r="E524" s="8" t="s">
        <v>866</v>
      </c>
      <c r="F524" s="23">
        <v>0</v>
      </c>
      <c r="G524" s="23">
        <v>0</v>
      </c>
      <c r="H524" s="23">
        <v>20000</v>
      </c>
      <c r="I524" s="23">
        <v>0</v>
      </c>
      <c r="J524" s="23">
        <v>0</v>
      </c>
      <c r="K524" s="46"/>
    </row>
    <row r="525" spans="1:11" ht="12" x14ac:dyDescent="0.2">
      <c r="A525" s="39"/>
      <c r="B525" s="58" t="s">
        <v>896</v>
      </c>
      <c r="C525" s="58"/>
      <c r="D525" s="58"/>
      <c r="E525" s="58"/>
      <c r="F525" s="58"/>
      <c r="G525" s="58"/>
      <c r="H525" s="58"/>
      <c r="I525" s="58"/>
    </row>
    <row r="526" spans="1:11" ht="39.75" customHeight="1" x14ac:dyDescent="0.2">
      <c r="A526" s="39"/>
      <c r="B526" s="62" t="s">
        <v>897</v>
      </c>
      <c r="C526" s="62"/>
      <c r="D526" s="62"/>
      <c r="E526" s="62"/>
      <c r="F526" s="62"/>
      <c r="G526" s="62"/>
      <c r="H526" s="62"/>
      <c r="I526" s="62"/>
    </row>
    <row r="527" spans="1:11" ht="12" x14ac:dyDescent="0.2">
      <c r="A527" s="39"/>
      <c r="B527" s="55"/>
      <c r="C527" s="55"/>
      <c r="D527" s="55"/>
      <c r="E527" s="55"/>
      <c r="F527" s="55"/>
      <c r="G527" s="55"/>
      <c r="H527" s="55"/>
      <c r="I527" s="55"/>
    </row>
    <row r="528" spans="1:11" ht="12" x14ac:dyDescent="0.2">
      <c r="A528" s="39"/>
      <c r="B528" s="59"/>
      <c r="C528" s="59"/>
      <c r="D528" s="59"/>
      <c r="E528" s="59"/>
      <c r="F528" s="59"/>
      <c r="G528" s="59"/>
      <c r="H528" s="59"/>
      <c r="I528" s="59"/>
    </row>
    <row r="529" spans="1:10" x14ac:dyDescent="0.2">
      <c r="C529" s="17" t="s">
        <v>10</v>
      </c>
      <c r="E529" s="18" t="s">
        <v>299</v>
      </c>
      <c r="J529" s="11"/>
    </row>
    <row r="530" spans="1:10" x14ac:dyDescent="0.2">
      <c r="C530" s="17"/>
      <c r="E530" s="18"/>
      <c r="J530" s="11"/>
    </row>
    <row r="531" spans="1:10" ht="25.5" customHeight="1" x14ac:dyDescent="0.2">
      <c r="A531" s="57" t="s">
        <v>342</v>
      </c>
      <c r="B531" s="57"/>
      <c r="C531" s="57"/>
    </row>
    <row r="532" spans="1:10" ht="39" customHeight="1" x14ac:dyDescent="0.2"/>
    <row r="541" spans="1:10" ht="36.75" customHeight="1" x14ac:dyDescent="0.2"/>
    <row r="547" spans="1:15" s="11" customFormat="1" ht="33" customHeight="1" x14ac:dyDescent="0.2">
      <c r="E547" s="6"/>
      <c r="F547" s="3"/>
      <c r="G547" s="3"/>
      <c r="H547" s="3"/>
      <c r="I547" s="3"/>
      <c r="J547" s="3"/>
      <c r="K547" s="5"/>
      <c r="L547" s="3"/>
      <c r="M547" s="3"/>
      <c r="N547" s="3"/>
      <c r="O547" s="3"/>
    </row>
    <row r="548" spans="1:15" s="11" customFormat="1" x14ac:dyDescent="0.2">
      <c r="A548" s="5"/>
      <c r="B548" s="5"/>
      <c r="C548" s="5"/>
      <c r="E548" s="6"/>
      <c r="F548" s="3"/>
      <c r="G548" s="3"/>
      <c r="H548" s="3"/>
      <c r="I548" s="3"/>
      <c r="J548" s="3"/>
      <c r="K548" s="5"/>
      <c r="L548" s="3"/>
      <c r="M548" s="3"/>
      <c r="N548" s="3"/>
      <c r="O548" s="3"/>
    </row>
  </sheetData>
  <mergeCells count="26">
    <mergeCell ref="G1:K2"/>
    <mergeCell ref="A4:K4"/>
    <mergeCell ref="F8:H8"/>
    <mergeCell ref="D9:E9"/>
    <mergeCell ref="A10:E10"/>
    <mergeCell ref="A11:E11"/>
    <mergeCell ref="A27:E27"/>
    <mergeCell ref="A45:E45"/>
    <mergeCell ref="A61:E61"/>
    <mergeCell ref="A71:E71"/>
    <mergeCell ref="A18:E18"/>
    <mergeCell ref="A22:E22"/>
    <mergeCell ref="A138:E138"/>
    <mergeCell ref="A177:E177"/>
    <mergeCell ref="A219:E219"/>
    <mergeCell ref="A242:E242"/>
    <mergeCell ref="A306:E306"/>
    <mergeCell ref="A339:E339"/>
    <mergeCell ref="A531:C531"/>
    <mergeCell ref="B525:I525"/>
    <mergeCell ref="B528:I528"/>
    <mergeCell ref="A388:E388"/>
    <mergeCell ref="A428:E428"/>
    <mergeCell ref="A513:E513"/>
    <mergeCell ref="D342:E342"/>
    <mergeCell ref="B526:I526"/>
  </mergeCells>
  <phoneticPr fontId="18" type="noConversion"/>
  <dataValidations disablePrompts="1" count="2">
    <dataValidation type="whole" errorStyle="information" allowBlank="1" showInputMessage="1" showErrorMessage="1" error="Jāievada skaitlis" sqref="F212:H212 F235:J236 F222:J223 F226:J227 F229:J233 F213:J214">
      <formula1>-100000000000000</formula1>
      <formula2>100000000000000</formula2>
    </dataValidation>
    <dataValidation type="whole" errorStyle="information" allowBlank="1" showInputMessage="1" showErrorMessage="1" error="Jāievada skaitlis" sqref="F17:J17">
      <formula1>-1000000000000</formula1>
      <formula2>1000000000000</formula2>
    </dataValidation>
  </dataValidations>
  <pageMargins left="0.31496062992125984" right="0.31496062992125984" top="0.43307086614173229" bottom="0.74803149606299213" header="0.31496062992125984" footer="0.31496062992125984"/>
  <pageSetup paperSize="9" scale="79" fitToHeight="0" orientation="landscape" r:id="rId1"/>
  <headerFooter>
    <oddFooter>&amp;L&amp;"Arial,Regular"&amp;8FMzinp1_180821_PP&amp;R&amp;"Arial,Regular"&amp;8&amp;P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Saraksts </vt:lpstr>
      <vt:lpstr>'Saraksts '!Print_Titles</vt:lpstr>
    </vt:vector>
  </TitlesOfParts>
  <Company>Finanšu ministrija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 pielikums informatīvajam ziņojumam "Par ministriju un citu centrālo valsts iestāžu prioritārajiem pasākumiem 2022., 2023. un 2024.gadam"</dc:title>
  <dc:subject>Pielikums</dc:subject>
  <dc:creator>Edgars Vigups</dc:creator>
  <cp:keywords/>
  <dc:description>67095676, edgars.vigups@fm.gov.lv</dc:description>
  <cp:lastModifiedBy>Klinta Stafecka</cp:lastModifiedBy>
  <cp:lastPrinted>2021-08-18T12:01:17Z</cp:lastPrinted>
  <dcterms:created xsi:type="dcterms:W3CDTF">2016-07-27T10:07:23Z</dcterms:created>
  <dcterms:modified xsi:type="dcterms:W3CDTF">2021-08-18T12:03:01Z</dcterms:modified>
  <cp:category>edgars.vigups@fm.gov.lv T.67095676</cp:category>
</cp:coreProperties>
</file>